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 sheetId="1" r:id="rId1"/>
    <sheet name="SO 101" sheetId="2" r:id="rId2"/>
    <sheet name="SO 181" sheetId="3" r:id="rId3"/>
  </sheets>
  <definedNames/>
  <calcPr/>
  <webPublishing/>
</workbook>
</file>

<file path=xl/sharedStrings.xml><?xml version="1.0" encoding="utf-8"?>
<sst xmlns="http://schemas.openxmlformats.org/spreadsheetml/2006/main" count="1414" uniqueCount="466">
  <si>
    <t>ASPE10</t>
  </si>
  <si>
    <t>S</t>
  </si>
  <si>
    <t>Firma: ÚDRŽBA SILNIC Královéhradeckého kraje a.s.</t>
  </si>
  <si>
    <t>Soupis prací objektu</t>
  </si>
  <si>
    <t xml:space="preserve">Stavba: </t>
  </si>
  <si>
    <t>35802b</t>
  </si>
  <si>
    <t>Extravilány III/3166 Chleny - Vrbice_neoceněný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</si>
  <si>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</si>
  <si>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</si>
  <si>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</si>
  <si>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</si>
  <si>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</si>
  <si>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</si>
  <si>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</si>
  <si>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</si>
  <si>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</si>
  <si>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</si>
  <si>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</si>
  <si>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</si>
  <si>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</si>
  <si>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</si>
  <si>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</si>
  <si>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</si>
  <si>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</si>
  <si>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</si>
  <si>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</si>
  <si>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</si>
  <si>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</si>
  <si>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</si>
  <si>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</si>
  <si>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</si>
  <si>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</si>
  <si>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</si>
  <si>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</si>
  <si>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</si>
  <si>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</si>
  <si>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</si>
  <si>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</si>
  <si>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</si>
  <si>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</si>
  <si>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</si>
  <si>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Pevná cena</t>
  </si>
  <si>
    <t>VV</t>
  </si>
  <si>
    <t>1=1,000 [A]</t>
  </si>
  <si>
    <t>TS</t>
  </si>
  <si>
    <t>zahrnuje veškeré náklady spojené s objednatelem požadovanými zařízeními</t>
  </si>
  <si>
    <t>02910</t>
  </si>
  <si>
    <t>OSTATNÍ POŽADAVKY - ZEMĚMĚŘIČSKÁ MĚŘENÍ</t>
  </si>
  <si>
    <t>Kompletní geodetické práce na vytyčení vytyčovaných bodů definovaného objektu v rozsahu PD a TKP.  
Celkem včetně ochrany vytyčovacích a vytyčovaných bodů  
Celkem rozsah dle SOD  
Pevná cena</t>
  </si>
  <si>
    <t>zahrnuje veškeré náklady spojené s objednatelem požadovanými pracemi,   
- pro stanovení orientační investorské ceny určete jednotkovou cenu jako 1% odhadované ceny stavby</t>
  </si>
  <si>
    <t>02911</t>
  </si>
  <si>
    <t>OSTATNÍ POŽADAVKY - GEODETICKÉ ZAMĚŘENÍ</t>
  </si>
  <si>
    <t>SOUBOR</t>
  </si>
  <si>
    <t>Zaměření skutečného provedení stavby (3x tištěná forma+3 ks CD)  
Pevná cena</t>
  </si>
  <si>
    <t>zahrnuje veškeré náklady spojené s objednatelem požadovanými pracemi</t>
  </si>
  <si>
    <t>Zaměření vrstev pro určení kubatur sanací a pro určení kubatur konstrukčních vrstev a celkových plošných a délkových výměr.  
Pevná cena</t>
  </si>
  <si>
    <t>02944</t>
  </si>
  <si>
    <t>OSTAT POŽADAVKY - DOKUMENTACE SKUTEČ PROVEDENÍ V DIGIT FORMĚ</t>
  </si>
  <si>
    <t>Cena za vypracování DSPS (dokumentace skutečného provedení stavby) dle  obchodních podmínek objednatele,  
Zadavatel poskytne dokumentaci ve formátu *.pdf a *.dwg.  
Pevná cena</t>
  </si>
  <si>
    <t>02946</t>
  </si>
  <si>
    <t>OSTAT POŽADAVKY - FOTODOKUMENTACE</t>
  </si>
  <si>
    <t>Fotodokumentace v průběhu realizace stavby v maximálně týdenním cyklu. Vše včetně předání v el. podobě a tištěné podobě dle požadavku objednatele a SOD.  
Pevná cena</t>
  </si>
  <si>
    <t>položka zahrnuje:  
- fotodokumentaci zadavatelem požadovaného děje a konstrukcí v požadovaných časových intervalech  
- zadavatelem specifikované výstupy (fotografie v papírovém a digitálním formátu) v požadovaném počtu</t>
  </si>
  <si>
    <t>7</t>
  </si>
  <si>
    <t>02991</t>
  </si>
  <si>
    <t>OSTATNÍ POŽADAVKY - INFORMAČNÍ TABULE</t>
  </si>
  <si>
    <t>KUS</t>
  </si>
  <si>
    <t>Náklady na zřízení informační tabule s údaji o stavbě s textem dle vzoru objednatele.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</si>
  <si>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</si>
  <si>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8</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</si>
  <si>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</si>
  <si>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</si>
  <si>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Pevná cena</t>
  </si>
  <si>
    <t>zahrnuje objednatelem povolené náklady na požadovaná zařízení zhotovitele</t>
  </si>
  <si>
    <t>SO 101</t>
  </si>
  <si>
    <t>Extravilány III/3166 Chleny - Vrbice</t>
  </si>
  <si>
    <t>014102</t>
  </si>
  <si>
    <t>POPLATKY ZA SKLÁDKU</t>
  </si>
  <si>
    <t>T</t>
  </si>
  <si>
    <t>Poplatky za uložení zemin a kameniva. Předpoklad 2000 kg/m3.</t>
  </si>
  <si>
    <t>položka 11332: 1471=1 471,000 [A] 
položka 12373: 1279,2=1 279,200 [B] 
položka 12922:  1235*0,1=123,500 [C] 
položka 12932: 1666,5*0,5=833,250 [D] 
položka 129945: 20*3,14*0,15*0,15=1,413 [E] 
položka 129946: 7*3,14*0,2*0,2=0,879 [F] 
položka 13173: 4,55=4,550 [G] 
položka 13273: 264,86=264,860 [I] 
položka 21263: 245*0,5*0,5=61,250 [J] 
Celkem: (A+B+C+D+E+F+G+I+J)*2=8 079,804 [K]</t>
  </si>
  <si>
    <t>zahrnuje veškeré poplatky provozovateli skládky související s uložením odpadu na skládce.</t>
  </si>
  <si>
    <t>Zemní práce</t>
  </si>
  <si>
    <t>11332</t>
  </si>
  <si>
    <t>ODSTRANĚNÍ PODKLADŮ ZPEVNĚNÝCH PLOCH Z KAMENIVA NESTMELENÉHO</t>
  </si>
  <si>
    <t>M3</t>
  </si>
  <si>
    <t>Odkop stávajících konstrukčních vrstev komunikace. Položka včetně odvodzu a uložení na trvalou skládku ve zhotovitelem definované vzdálenosti.</t>
  </si>
  <si>
    <t>výpočet: plocha v řezu (odměřena digitálně z řezu) * délka 
U sanace kraje vozovky - 40 - 50% z celkové délky (po obou stranách) 1599*0,50*2=1599 m. Položka bude čerpána dle skutečnosti: 0,90*1599=1 439,100 [A] 
výpočet: délka * šířka * hloubka 
příčné překopy km 2,429 - 2,539: (5+5+5+5+5+5)*1*0,5=15,000 [B] 
výpočet: plocha v řezu (odměřena digitálně půdorysu) * tl. 
stávající kce nezpevněných sjezdů tl. 200 mm: (8,5+9+10,5+8,5+4,5+9+9+9+16,5)*0,2=16,900 [C] 
Celkem: A+B+C=1 471,000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</si>
  <si>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</si>
  <si>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</si>
  <si>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</si>
  <si>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Frézování stávajících asf. vrstev. Zhotovitel v ceněn zohlední možnost zpětného využití vyfrézovaného materiálu na stavbě. Materiál může být použit zpět do stavby do nezpevněných krajnic a sjezdů.</t>
  </si>
  <si>
    <t>výpočet: plocha vozovky *  tl. 
konstrukce č. 1, frézování tl. 40 mm: (1133+2868+2556)*0,04=262,280 [A] 
asfaltové sjezdy, frézování tl. 40mm: (26+5+5)*0,04=1,440 [B] 
Celkem: A+B=263,720 [C]</t>
  </si>
  <si>
    <t>11372D</t>
  </si>
  <si>
    <t>FRÉZOVÁNÍ ZPEVNĚNÝCH PLOCH ASFALT DROBNÝCH OPRAV A PLOŠ ROZPADŮ DO 2000M2</t>
  </si>
  <si>
    <t>Oprava plošného rozpadu ložné vrstvy a síťových trhlin dle TP 115. Vyfrézování potřebné plochy tl. 80 mm. Předpoklad 10% z plochy asfaltu - (1133+2868+2556)*0,10=655,7m2. Položka bude čerpána dle skutečnosti. Zhotovitel v ceněn zohlední možnost zpětného využití vyfrézovaného materiálu na stavbě. Materiál může být použit zpět do stavby do nezpevněných krajnic a sjezdů.</t>
  </si>
  <si>
    <t>výpočet: plocha * tl. 
655,7*0,08=52,456 [A]</t>
  </si>
  <si>
    <t>113767</t>
  </si>
  <si>
    <t>FRÉZOVÁNÍ DRÁŽKY PRŮŘEZU DO 1000MM2 V ASFALTOVÉ VOZOVCE</t>
  </si>
  <si>
    <t>M</t>
  </si>
  <si>
    <t>Ošetření trhliny dle TP 115. Vyfrézování drážky 20x50 mm. Předpoklad 10% z délky úseku - 1599*0,10=159,9m. Položka bude čerpána dle skutečnosti. Zhotovitel v ceněn zohlední možnost zpětného využití vyfrézovaného materiálu na stavbě. Materiál může být použit zpět do stavby do nezpevněných krajnic a sjezdů.</t>
  </si>
  <si>
    <t>159,9=159,900 [A]</t>
  </si>
  <si>
    <t>Položka zahrnuje veškerou manipulaci s vybouranou sutí a s vybouranými hmotami vč. uložení na skládku.</t>
  </si>
  <si>
    <t>113769</t>
  </si>
  <si>
    <t>FRÉZOVÁNÍ DRÁŽKY PRŮŘEZU PŘES 1200MM2 V ASFALTOVÉ VOZOVCE</t>
  </si>
  <si>
    <t>Ošetření široké trhliny dle TP 115. Vyfrézování drážky 50x50 mm. Předpoklad 10% z délky úseku - 1599*0,10=159,9m. Položka bude čerpána dle skutečnosti. Zhotovitel v ceněn zohlední možnost zpětného využití vyfrézovaného materiálu na stavbě. Materiál může být použit zpět do stavby do nezpevněných krajnic a sjezdů.</t>
  </si>
  <si>
    <t>12110</t>
  </si>
  <si>
    <t>SEJMUTÍ ORNICE NEBO LESNÍ PŮDY</t>
  </si>
  <si>
    <t>Sejmutí ornice v tl. 100mm. Včetně odvozu a uložení na dočasnou skládku v prostoru stavby bez poplatku za skládku. Výměry odečteny digitálně ze situace.</t>
  </si>
  <si>
    <t>(15+26+67+16+151+397+97+203+38+642+49+517+170+469+357+411+39+21+38+656)*0,1=437,900 [A]</t>
  </si>
  <si>
    <t>položka zahrnuje sejmutí ornice bez ohledu na tloušťku vrstvy a její vodorovnou dopravu  
nezahrnuje uložení na trvalou skládku</t>
  </si>
  <si>
    <t>12373</t>
  </si>
  <si>
    <t>ODKOP PRO SPOD STAVBU SILNIC A ŽELEZNIC TŘ. I</t>
  </si>
  <si>
    <t>Odkop tělesa komunikace. Položka bude čerpána dle skutečnosti. Položka včetně odvozu a uložení na trvalou skládku ve zhotovitelem definované vzdálenosti.</t>
  </si>
  <si>
    <t>výpočet: plocha v řezu (odměřena digitálně z řezu) * délka 
U sanace kraje vozovky, sanace aktivní zóny - 50% z celkové délky (po obou stranách) 1599*0,50*2=1599 m. Položka bude čerpána dle skutečnosti. : 0,8*1599=1 279,200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</si>
  <si>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</si>
  <si>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</si>
  <si>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</si>
  <si>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Vykopání zeminy z dočasné skládky pro vrácení zpět do stavby</t>
  </si>
  <si>
    <t>položka 17120:  437,9=437,900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</si>
  <si>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</si>
  <si>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12922</t>
  </si>
  <si>
    <t>ČIŠTĚNÍ KRAJNIC OD NÁNOSU TL. DO 100MM</t>
  </si>
  <si>
    <t>M2</t>
  </si>
  <si>
    <t>Odstranění nezpevněné krajnice v tl. 100 mm. Položka včetně odvozu a uložení na trvalou skládku ve zhotovitelem definované vzdálenosti.</t>
  </si>
  <si>
    <t>úsek km 0,735 - 0,955: (47,5+100+70,5+188,5+19,5)*0,5=213,000 [A] 
úsek km 1,296 - 1,863: (344+211,5+5+15,5+301+19,5+194+5)*0,5=547,750 [B] 
úsek km 2,009 - 2,821: (41,5+245+150+122,5+107+282,5)*0,5=474,250 [C] 
Celkem: A+B+C=1 235,000 [D]</t>
  </si>
  <si>
    <t>- vodorovná a svislá doprava, přemístění, přeložení, manipulace s výkopkem a uložení na skládku (bez poplatku)</t>
  </si>
  <si>
    <t>11</t>
  </si>
  <si>
    <t>12932</t>
  </si>
  <si>
    <t>ČIŠTĚNÍ PŘÍKOPŮ OD NÁNOSU DO 0,5M3/M</t>
  </si>
  <si>
    <t>Položka včetně odvozu a uložení na trvalou skládku ve zhotovitelem definované vzdálenosti.</t>
  </si>
  <si>
    <t>úsek km 0,735 - 0,955:18+44+175=237,000 [A] 
úsek km 1,296 - 1,863: 55+98+17+301+20+185=676,000 [B] 
úsek km 2,009 - 2,821: 100+150+121+40+21,5+40+281=753,500 [C] 
Celkem: A+B+C=1 666,500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</si>
  <si>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</si>
  <si>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t>
  </si>
  <si>
    <t>129945</t>
  </si>
  <si>
    <t>ČIŠTĚNÍ POTRUBÍ DN DO 300MM</t>
  </si>
  <si>
    <t>km 1,632: 20=20,000 [A]</t>
  </si>
  <si>
    <t>13</t>
  </si>
  <si>
    <t>129946</t>
  </si>
  <si>
    <t>ČIŠTĚNÍ POTRUBÍ DN DO 400MM</t>
  </si>
  <si>
    <t>km 1,315: 7=7,000 [A]</t>
  </si>
  <si>
    <t>14</t>
  </si>
  <si>
    <t>13173</t>
  </si>
  <si>
    <t>HLOUBENÍ JAM ZAPAŽ I NEPAŽ TŘ. I</t>
  </si>
  <si>
    <t>Výkop zeminy, Položka včetně odvozu a uložení na trvalou skládku ve zhotovitelem definované vzdálenosti.</t>
  </si>
  <si>
    <t>odkop pro odláždění vyústění podélné drenáže: 1*0,35=0,350 [A] 
odkop pro odláždění vyústění v km 2,429 - 2,539 - 0,6 kg/m2: (2+2+2+2+2+2)*0,35=4,200 [B] 
Celkem: A+B=4,550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</si>
  <si>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</si>
  <si>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</si>
  <si>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t>
  </si>
  <si>
    <t>HLOUBENÍ RÝH ŠÍŘ DO 2M PAŽ I NEPAŽ TŘ. I</t>
  </si>
  <si>
    <t>Vykopání rýhy v zemině. Položka včetně odvozu a uložení na trvalou skládku ve zhotovitelem definované vzdálenosti.</t>
  </si>
  <si>
    <t>výpočet: délka * šířka * výška 
pro obrubu km 0,783 - 0,887: 100*0,5*0,3=15,000 [A] 
pro bet. zajišťovací práh u vyústění podélné drenáže km 0,756: 3,5*0,4*0,6=0,840 [B] 
vsakovací rýha km 1,720 - 1,844: 125*1*1=125,000 [C] 
odkop pro zpevněnou krajnici a obrubu km 2,429 - 2,539: 110*1,2*0,3=39,600 [D] 
odkop pro u příčné překopy km 2,429 - 2,539: (8,5+8,5+8,5+8,5+8,5+8,5)*1*1,5=76,500 [E] 
pro bet. zajišťovací prahy km 2,429 - 2,539: (5,5+5,5+5,5+5,5+5,5+5,5)*0,4*0,6=7,920 [F] 
Celkem: A+B+C+D+E+F=264,860 [G]</t>
  </si>
  <si>
    <t>16</t>
  </si>
  <si>
    <t>17310</t>
  </si>
  <si>
    <t>ZEMNÍ KRAJNICE A DOSYPÁVKY SE ZHUTNĚNÍM</t>
  </si>
  <si>
    <t>Zemní krajnice - zhutněný materiál min. málo vhodný dle ČSN 73 6133. U sanace kraje vozovky - 50% z celkové délky (po obou stranách) 1599*0,50*2=1599 m. Položka bude čerpána dle skutečnosti.</t>
  </si>
  <si>
    <t>výpočet: plocha řezu * délka 
0,1*1599=159,900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</si>
  <si>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</si>
  <si>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</si>
  <si>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17581</t>
  </si>
  <si>
    <t>OBSYP POTRUBÍ A OBJEKTŮ Z NAKUPOVANÝCH MATERIÁLŮ</t>
  </si>
  <si>
    <t>Obsyp potrubí ŠD 0/32</t>
  </si>
  <si>
    <t>příčné překopy km 2,429 - 2,539: (8,5+8,5+8,5+8,5+8,5+8,5)*1*1,5=76,500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</si>
  <si>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</si>
  <si>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</si>
  <si>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</si>
  <si>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</si>
  <si>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Zhutnění sanace aktivní zóny.U sanace kraje vozovky - 50% z celkové délky (po obou stranách) 1599*0,50*2=1599 m. Položka bude čerpána dle skutečnosti.</t>
  </si>
  <si>
    <t>výpočet: délka * šířka 
1599*2=3 198,000 [A]</t>
  </si>
  <si>
    <t>položka zahrnuje úpravu pláně včetně vyrovnání výškových rozdílů. Míru zhutnění určuje projekt.</t>
  </si>
  <si>
    <t>19</t>
  </si>
  <si>
    <t>18220</t>
  </si>
  <si>
    <t>ROZPROSTŘENÍ ORNICE VE SVAHU</t>
  </si>
  <si>
    <t>Ohumusování tl. 100 mm. Výměry odečteny digitálně ze situace.</t>
  </si>
  <si>
    <t>položka zahrnuje:  
nutné přemístění ornice z dočasných skládek vzdálených do 50m  
rozprostření ornice v předepsané tloušťce ve svahu přes 1:5</t>
  </si>
  <si>
    <t>20</t>
  </si>
  <si>
    <t>18242</t>
  </si>
  <si>
    <t>ZALOŽENÍ TRÁVNÍKU HYDROOSEVEM NA ORNICI</t>
  </si>
  <si>
    <t>Výměry odečteny digitálně ze situace.</t>
  </si>
  <si>
    <t>15+26+67+16+151+397+97+203+38+642+49+517+170+469+357+411+39+21+38+656=4 379,000 [A]</t>
  </si>
  <si>
    <t>Zahrnuje dodání předepsané travní směsi, hydroosev na ornici, zalévání, první pokosení, to vše bez ohledu na sklon terénu</t>
  </si>
  <si>
    <t>Základy</t>
  </si>
  <si>
    <t>21</t>
  </si>
  <si>
    <t>21150</t>
  </si>
  <si>
    <t>SANAČNÍ ŽEBRA Z KAMENIVA</t>
  </si>
  <si>
    <t>Štěrkopísek</t>
  </si>
  <si>
    <t>výpočet: délka * plocha v řezu 
vsakovací rýha km 1,720 - 1,844: 125*0,5=62,500 [A]</t>
  </si>
  <si>
    <t>položka zahrnuje dodávku předepsaného kameniva, mimostaveništní a vnitrostaveništní dopravu a jeho uložení není-li v zadávací dokumentaci uvedeno jinak, jedná se o nakupovaný materiál</t>
  </si>
  <si>
    <t>22</t>
  </si>
  <si>
    <t>21152</t>
  </si>
  <si>
    <t>SANAČNÍ ŽEBRA Z KAMENIVA DRCENÉHO</t>
  </si>
  <si>
    <t>Štěrk fr. 16/32</t>
  </si>
  <si>
    <t>výpočet: délka * šířka * výška 
vsakovací rýha km 1,720 - 1,844: 125*1*0,6=75,000 [A]</t>
  </si>
  <si>
    <t>23</t>
  </si>
  <si>
    <t>21263</t>
  </si>
  <si>
    <t>TRATIVODY KOMPLET Z TRUB Z PLAST HMOT DN DO 150MM</t>
  </si>
  <si>
    <t>Podélná drenáž. Perforovaná plastová trouba DN 150 uložená na štěrkopískovém podkladu, obsypaná štěrkodrtí fr. 8/16.</t>
  </si>
  <si>
    <t>km 0,756 - 0,887: 135=135,000 [A] 
km 2,429 - 2,539: 110=110,000 [B] 
Celkem: A+B=245,000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</si>
  <si>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</si>
  <si>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25</t>
  </si>
  <si>
    <t>21450</t>
  </si>
  <si>
    <t>SANAČNÍ VRSTVY Z KAMENIVA</t>
  </si>
  <si>
    <t>Vrstva ŠDa 0/63 tl. 300 mm. Sanace aktivní zóny, vrstva hutněna na Edef.2.min=45MPa. U sanace kraje vozovky - 50% z celkové délky (po obou stranách) 1599*0,50*2=1599 m. Položka bude čerpána dle skutečnosti.</t>
  </si>
  <si>
    <t>výpočet: plocha v řezu (odměřena digitálně z řezu) * délka 
0,8*1599=1 279,200 [A]</t>
  </si>
  <si>
    <t>položka zahrnuje dodávku předepsaného kameniva, mimostaveništní a vnitrostaveništní dopravu a jeho uložení  
není-li v zadávací dokumentaci uvedeno jinak, jedná se o nakupovaný materiál</t>
  </si>
  <si>
    <t>26</t>
  </si>
  <si>
    <t>289972</t>
  </si>
  <si>
    <t>OPLÁŠTĚNÍ (ZPEVNĚNÍ) Z GEOMŘÍŽOVIN</t>
  </si>
  <si>
    <t>Výztužná geomříž ze skelných vláken potažených elastomerem s netkanou textilií s pevností 100 kN/m.</t>
  </si>
  <si>
    <t>Sanace kraje vozovky - 45-50% z celkové délky (po obou stranách, šířka 2,5m): 1599*2,5=3 997,500 [A] 
Oprava plošného rozpadu dle TP 115. Předpoklad 10% z plochy asfaltu + přesah za spárou (dvojnásobná plocha): 655,7*2=1 311,400 [B] 
Celkem: A+B=5 308,900 [C]</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</si>
  <si>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</si>
  <si>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27</t>
  </si>
  <si>
    <t>28997C</t>
  </si>
  <si>
    <t>OPLÁŠTĚNÍ (ZPEVNĚNÍ) Z GEOTEXTILIE DO 300G/M2</t>
  </si>
  <si>
    <t>Separační geotextilie min 300 g/m2</t>
  </si>
  <si>
    <t>výpočet: délka * šířka 
obalení drenáže: (135+110)*2,5=612,500 [A] 
vsakovací příkop km 1,720 - 1,844: 125*4=500,000 [B] 
Celkem: A+B=1 112,500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</si>
  <si>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</si>
  <si>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t>
  </si>
  <si>
    <t>28997E</t>
  </si>
  <si>
    <t>OPLÁŠTĚNÍ (ZPEVNĚNÍ) Z GEOTEXTILIE DO 500G/M2</t>
  </si>
  <si>
    <t>Separační geotextilie 500 g/m2. Sanace aktivní zóny, vrstva hutněna na Edef.2.min=45MPa. U sanace kraje vozovky - 50% z celkové délky (po obou stranách) 1599*0,50*2=1599 m. Položka bude čerpána dle skutečnosti. Tloušťka při tlaku 2 kPa=4 mm, pevnost v tahu podélně 16 kN/m, pevnost v tahu příčně   
40  kN/m, tažnost podélně 120 (+/-30) %, tažnost příčně 80 (+/-25) %, odolnost proti dynamickému protržení 10 (+ 3) mm odolnost proti statickému protržení 3800 (-500) N</t>
  </si>
  <si>
    <t>výpočet: délka * šířka 
1599*3,0=4 797,000 [A]</t>
  </si>
  <si>
    <t>Vodorovné konstrukce</t>
  </si>
  <si>
    <t>29</t>
  </si>
  <si>
    <t>45131A</t>
  </si>
  <si>
    <t>PODKLADNÍ A VÝPLŇOVÉ VRSTVY Z PROSTÉHO BETONU C20/25</t>
  </si>
  <si>
    <t>Podkladní beton C20/25 - nXF3 tl. 150mm pod žulovou dlažbu, půdoryné rozměry v m2 *1,2 (součinitel pro sklon svahu 1:1,5)</t>
  </si>
  <si>
    <t>výpočet: plocha * tl. * součinitel 
odláždění vyústění podélné drenáže km 0,756: 1*0,15*1,2=0,180 [A] 
odláždění vyústění v km 2,429 - 2,539: (2+2+2+2+2+2)*0,15*1,2=2,160 [B] 
Celkem: A+B=2,340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</si>
  <si>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</si>
  <si>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30</t>
  </si>
  <si>
    <t>461314</t>
  </si>
  <si>
    <t>PATKY Z PROSTÉHO BETONU C25/30</t>
  </si>
  <si>
    <t>Bet. zajišť práh C25/30 -XF2, XC1</t>
  </si>
  <si>
    <t>výpočet: délka * šířka * výška 
bet. zajišťovací práh u vyústění podélné drenáže km 0,756: 3,5*0,4*0,6=0,840 [A] 
bet. zajišťovací prahy km 2,429 - 2,539: (5,5+5,5+5,5+5,5+5,5+5,5)*0,4*0,6=7,920 [B] 
Celkem: A+B=8,760 [C]</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</si>
  <si>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</si>
  <si>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31</t>
  </si>
  <si>
    <t>465512</t>
  </si>
  <si>
    <t>DLAŽBY Z LOMOVÉHO KAMENE NA MC</t>
  </si>
  <si>
    <t>Žulová dlažba tl. 200 mm do lože tl. 150 mm z betonu C20/25  nXF3 s vyspárováním na cementovou maltu MC 25 šířka spáry 15 mm, půdoryné rozměry v m2  *1,2 (součinitel pro sklon svahu 1:1,5). Malta bude odolná na CHRL.</t>
  </si>
  <si>
    <t>výpočet: plocha * tl. * součinitel 
odláždění vyústění podélné drenáže km 0,756: 1*0,2*1,2=0,240 [A] 
odláždění vyústění v km 2,429 - 2,539: (2+2+2+2+2+2)*0,2*1,2=2,880 [B] 
Celkem: A+B=3,120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</si>
  <si>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</si>
  <si>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</si>
  <si>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61</t>
  </si>
  <si>
    <t>56330</t>
  </si>
  <si>
    <t>VOZOVKOVÉ VRSTVY ZE ŠTĚRKODRTI</t>
  </si>
  <si>
    <t>Horní podkladní vrstva ze štěrkodrti tl. 200 mm. U sanace kraje vozovky - 50% z celkové délky (po obou stranách) 1599*0,50*2=1599 m. Vrstva bude promíchána s recyklátem (pol. č. 56360.1) v poměru 60% : 40% (ŠD : recyklát). Položka bude čerpána dle skutečnosti.</t>
  </si>
  <si>
    <t>výpočet: délka * šířka * tl. * poměr 
ŠDa 0/32: 1599*1,8*0,2*0,6=345,384 [A]</t>
  </si>
  <si>
    <t>- dodání kameniva předepsané kvality a zrnitosti  
- rozprostření a zhutnění vrstvy v předepsané tloušťce  
- zřízení vrstvy bez rozlišení šířky, pokládání vrstvy po etapách  
- nezahrnuje postřiky, nátěry</t>
  </si>
  <si>
    <t>65</t>
  </si>
  <si>
    <t>Spodní podkladní vrstva ze štěrkodrti tl. 220 mm. U sanace kraje vozovky - 50% z celkové délky (po obou stranách) 1599*0,50*2=1599 m. Vrstva bude promíchána s recyklátem (pol. č. 56360.2) v poměru 60% : 40% (ŠD : recyklát). Položka bude čerpána dle skutečnosti.</t>
  </si>
  <si>
    <t>výpočet: délka * šířka * tl. * poměr 
ŠDa 0/32: 1599*1,8*0,22*0,6=379,922 [A]</t>
  </si>
  <si>
    <t>62</t>
  </si>
  <si>
    <t>56360</t>
  </si>
  <si>
    <t>VOZOVKOVÉ VRSTVY Z RECYKLOVANÉHO MATERIÁLU</t>
  </si>
  <si>
    <t>Horní podkladní vrstva z asf. recyklátu tl. 200 mm. U sanace kraje vozovky - 50% z celkové délky (po obou stranách) 1599*0,50*2=1599 m. Vrstva bude promíchána s ŠD (pol. č. 56330.1) v poměru 60% : 40% (ŠD : recyklát). Zhotovitel zváží použití vyfrézovaného materiálu z položky 11372. Položka bude čerpána dle skutečnosti.</t>
  </si>
  <si>
    <t>výpočet: délka * šířka * tl. * poměr 
ŠDa 0/32: 1599*1,8*0,2*0,4=230,256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</si>
  <si>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</si>
  <si>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t>
  </si>
  <si>
    <t>Spodní podkladní vrstva ze štěrkodrti tl. 220 mm. U sanace kraje vozovky - 50% z celkové délky (po obou stranách) 1599*0,50*2=1599 m. Vrstva bude promíchána s ŠD (pol. č. 56330.2) v poměru 60% : 40% (ŠD : recyklát). Zhotovitel zváží použití vyfrézovaného materiálu z položky 11372. Položka bude čerpána dle skutečnosti.</t>
  </si>
  <si>
    <t>výpočet: délka * šířka * tl. *  poměr 
ŠDa 0/32: 1599*1,8*0,22*0,4=253,282 [A]</t>
  </si>
  <si>
    <t>35</t>
  </si>
  <si>
    <t>56364</t>
  </si>
  <si>
    <t>VOZOVKOVÉ VRSTVY Z RECYKLOVANÉHO MATERIÁLU TL DO 200MM</t>
  </si>
  <si>
    <t>Nezpevněná konstrukce sjezdu z vyfrézovaného materiálu tl. 200 mm.</t>
  </si>
  <si>
    <t>6+7+5,5+3+6+6+6+11=50,500 [A]</t>
  </si>
  <si>
    <t>37</t>
  </si>
  <si>
    <t>56962</t>
  </si>
  <si>
    <t>ZPEVNĚNÍ KRAJNIC Z RECYKLOVANÉHO MATERIÁLU TL DO 100MM</t>
  </si>
  <si>
    <t>Zpevnění krajnic v vyfrézovaného mat. tl. 100 mm.</t>
  </si>
  <si>
    <t>úsek km 0,735 - 0,955: (47,5+70,5+188,5+19,5)*0,5=163,000 [A] 
úsek km 1,296 - 1,863: (344+211,5+5+15,5+301+19,5+194+5)*0,5=547,750 [B] 
úsek km 2,009 - 2,821: (41,5+245+150+122,5+282,5)*0,5=420,750 [C] 
Celkem: A+B+C=1 131,500 [D]</t>
  </si>
  <si>
    <t>38</t>
  </si>
  <si>
    <t>572123</t>
  </si>
  <si>
    <t>INFILTRAČNÍ POSTŘIK Z EMULZE DO 1,0KG/M2</t>
  </si>
  <si>
    <t>Infiltrační postřik asf. emulzí PI-C 0,8kg/m2. Položka bude čerpána dle skutečnosti.</t>
  </si>
  <si>
    <t>Oprava plošného rozpadu ložné vrstvy a síťových trhlin dle TP 115. Předpoklad 10% z plochy asfaltu - (1133+2868+2556)*0,10=655,7m2: 655,7=655,700 [A]</t>
  </si>
  <si>
    <t>- dodání všech předepsaných materiálů pro postřiky v předepsaném množství  
- provedení dle předepsaného technologického předpisu  
- zřízení vrstvy bez rozlišení šířky, pokládání vrstvy po etapách  
- úpravu napojení, ukončení</t>
  </si>
  <si>
    <t>39</t>
  </si>
  <si>
    <t>572133</t>
  </si>
  <si>
    <t>INFILTRAČNÍ POSTŘIK Z EMULZE DO 1,5KG/M2</t>
  </si>
  <si>
    <t>Infiltrační postřik asf. emulzí PI-C 1,5kg/m2. Položka bude čerpána dle skutečnosti.</t>
  </si>
  <si>
    <t>výpočet: délka * šířka 
sanace kraje vozovky 50% z celkové délky (po obou stranách) 1599*0,50*2=1599 m: 1599*1,7=2 718,300 [A] 
výpočet: plocha 
Oprava plošného rozpadu ložné vrstvy a síťových trhlin dle TP 115. Předpoklad 10% z plochy asfaltu - (1133+2868+2556)*0,10=655,7m2: 655,7=655,700 [B] 
příčné překopy km 2,429 - 2,539: (5+5+5+5+5+5+5)*1=35,000 [C] 
asfaltové sjezdy: 3+3+3,5+3+1,5+3+3+3+5,5=28,500 [D] 
Celkem: A+B+C+D=3 437,500 [E]</t>
  </si>
  <si>
    <t>40</t>
  </si>
  <si>
    <t>572213</t>
  </si>
  <si>
    <t>SPOJOVACÍ POSTŘIK Z EMULZE DO 0,5KG/M2</t>
  </si>
  <si>
    <t>Spojovací postřik asf. emulzí PS-C.</t>
  </si>
  <si>
    <t>Plocha odměřena digitálně ze situace. (koef. 1,03 zahrnuje překrytí při ukončení vrstev viz detail ukončení vrstev ve vzorových příčných řezech) 
konstrukce č. 1 - 0,3 kg/m2: 1133+2868+2556=6 557,000 [A] 
asfaltové sjezdy, 0,3 kg/m2: 8,5+3+3,5+3+1,5+26+3+3+3+5+5+5,5+5=75,000 [B] 
Celkem: A+B=6 632,000 [C]</t>
  </si>
  <si>
    <t>41</t>
  </si>
  <si>
    <t>572223</t>
  </si>
  <si>
    <t>SPOJOVACÍ POSTŘIK Z EMULZE DO 1,0KG/M2</t>
  </si>
  <si>
    <t>plocha odměřena digitálně ze situace. (koef. 1,03 zahrnuje překrytí při ukončení vrstev viz detail ukončení vrstev ve vzorových příčných řezech) 
konstrukce č. 1 - 0,6 kg/m2: (1133+2868+2556)*1,03*2=13 507,420 [A] 
příčné překopy km 2,429 - 2,539 - 0,6 kg/m2: (5+5+5+5+5+5+5)*1=35,000 [B] 
Celkem: A+B=13 542,420 [C]</t>
  </si>
  <si>
    <t>42</t>
  </si>
  <si>
    <t>574A34</t>
  </si>
  <si>
    <t>ASFALTOVÝ BETON PRO OBRUSNÉ VRSTVY ACO 11+, 11S TL. 40MM</t>
  </si>
  <si>
    <t>ACO 11+ tl. 40 mm (50/70)</t>
  </si>
  <si>
    <t>plocha vozovky odměřena digitálně ze situace 
konstrukce č. 1: 1133+2868+2556=6 557,000 [A] 
asfaltové sjezdy: 8,5+3+3,5+3+1,5+26+3+3+3+5+5+5,5+5=75,000 [B] 
Celkem: A+B=6 632,000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</si>
  <si>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</si>
  <si>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43</t>
  </si>
  <si>
    <t>574D46</t>
  </si>
  <si>
    <t>ASFALTOVÝ BETON PRO LOŽNÍ VRSTVY MODIFIK ACL 16+, 16S TL. 50MM</t>
  </si>
  <si>
    <t>ACL 16+ (50/70) tl. 50 mm</t>
  </si>
  <si>
    <t>plocha vozovky odměřena digitálně ze situace (koeficient 1,03 vyjařuje překrytí při ukončení vrstev viz detail ukončení vrstev ve vzorových příčných řezech) 
konstrukce č. 1: (1133+2868+2556)*1,03=6 753,710 [A] 
vyrovnávací vrstva konstrukce č. 1 (čerpáno dle skutečnosti): (1133+2868+2556)*1,03=6 753,710 [B] 
Celkem: A+B=13 507,420 [C]</t>
  </si>
  <si>
    <t>44</t>
  </si>
  <si>
    <t>574E76</t>
  </si>
  <si>
    <t>ASFALTOVÝ BETON PRO PODKLADNÍ VRSTVY ACP 16+, 16S TL. 80MM</t>
  </si>
  <si>
    <t>ACP 16+ (50/70) tl. 80 mm. Položka bude čerpána dle skutečnosti.</t>
  </si>
  <si>
    <t>opravy dle TP 115 (Předpoklad 10% z plochy asfaltu - (1133+2868+2556)*0,10=655,7m2): 655,7=655,700 [A] 
výpočet: délka * šířka 
sanace kraje vozovky konstrukce č. 3 (50% z délky komunikace po obou strranách - 1599*0,5*2=1599m): 1599*1,7=2 718,300 [B] 
příčné překopy km 2,429 - 2,539: (5+5+5+5+5+5)*1=30,000 [C] 
Celkem: A+B+C=3 404,000 [D]</t>
  </si>
  <si>
    <t>45</t>
  </si>
  <si>
    <t>57631</t>
  </si>
  <si>
    <t>POSYP LOMOVÝMI VÝSIVKAMI 5KG/M2</t>
  </si>
  <si>
    <t>Posyp infiltračního postřiku drceným kamenivem fr.4-8, 2,0 kg/m2</t>
  </si>
  <si>
    <t>- dodání kameniva předepsané kvality a zrnitosti  
- posyp předepsaným množstvím</t>
  </si>
  <si>
    <t>46</t>
  </si>
  <si>
    <t>58222</t>
  </si>
  <si>
    <t>DLÁŽDĚNÉ KRYTY Z DROBNÝCH KOSTEK DO LOŽE Z MC</t>
  </si>
  <si>
    <t>Dlážděný povrch z žul. kostek 100x100x100 mm do lože z bet. C20/25 nXF3 tl. 100mm vyspárováno MC25</t>
  </si>
  <si>
    <t>výpočet: délka * šířka 
zpevněná krajnice km 2,429 - 2,539: 110*0,9=99,000 [D]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</si>
  <si>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</si>
  <si>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</si>
  <si>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47</t>
  </si>
  <si>
    <t>87433</t>
  </si>
  <si>
    <t>POTRUBÍ Z TRUB PLASTOVÝCH ODPADNÍCH DN DO 150MM</t>
  </si>
  <si>
    <t>PP DN 150</t>
  </si>
  <si>
    <t>příčné překopy km 2,429 - 2,539: (8,5+8,5+8,5+8,5+8,5+8,5)=51,000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</si>
  <si>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</si>
  <si>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</si>
  <si>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48</t>
  </si>
  <si>
    <t>91228</t>
  </si>
  <si>
    <t>SMĚROVÉ SLOUPKY Z PLAST HMOT VČETNĚ ODRAZNÉHO PÁSKU</t>
  </si>
  <si>
    <t>108=108,000 [A]</t>
  </si>
  <si>
    <t>položka zahrnuje:  
- dodání a osazení sloupku včetně nutných zemních prací  
- vnitrostaveništní a mimostaveništní doprava  
- odrazky plastové nebo z retroreflexní fólie</t>
  </si>
  <si>
    <t>49</t>
  </si>
  <si>
    <t>914113</t>
  </si>
  <si>
    <t>DOPRAVNÍ ZNAČKY ZÁKLADNÍ VELIKOSTI OCELOVÉ NEREFLEXNÍ - DEMONTÁŽ</t>
  </si>
  <si>
    <t>Stávající svislé dopravní značení demontovat.  
A2b – 1 ks; IS4a - 1 ks; IS19c - 2 ks; IS21a - 2ks</t>
  </si>
  <si>
    <t>6=6,000 [A]</t>
  </si>
  <si>
    <t>Položka zahrnuje odstranění, demontáž a odklizení materiálu s odvozem na předepsané místo</t>
  </si>
  <si>
    <t>50</t>
  </si>
  <si>
    <t>914131</t>
  </si>
  <si>
    <t>DOPRAVNÍ ZNAČKY ZÁKLADNÍ VELIKOSTI OCELOVÉ FÓLIE TŘ 2 - DODÁVKA A MONTÁŽ</t>
  </si>
  <si>
    <t>Nové svislé dopravní značení.  
A2b – 1 ks; IS4a - 1 ks; IS19c - 2 ks; IS21a - 2ks</t>
  </si>
  <si>
    <t>výměna stávajících: 6=6,000 [A]</t>
  </si>
  <si>
    <t>položka zahrnuje:  
- dodávku a montáž značek v požadovaném provedení</t>
  </si>
  <si>
    <t>51</t>
  </si>
  <si>
    <t>914921</t>
  </si>
  <si>
    <t>SLOUPKY A STOJKY DOPRAVNÍCH ZNAČEK Z OCEL TRUBEK DO PATKY - DODÁVKA A MONTÁŽ</t>
  </si>
  <si>
    <t>výměna stávajících: 3=3,000 [A]</t>
  </si>
  <si>
    <t>položka zahrnuje:  
- sloupky a upevňovací zařízení včetně jejich osazení (betonová patka, zemní práce)</t>
  </si>
  <si>
    <t>52</t>
  </si>
  <si>
    <t>914923</t>
  </si>
  <si>
    <t>SLOUPKY A STOJKY DZ Z OCEL TRUBEK DO PATKY DEMONTÁŽ</t>
  </si>
  <si>
    <t>Stávající sloupky svislého dopravního značení demontovat.</t>
  </si>
  <si>
    <t>3=3,000 [A]</t>
  </si>
  <si>
    <t>53</t>
  </si>
  <si>
    <t>915111</t>
  </si>
  <si>
    <t>VODOROVNÉ DOPRAVNÍ ZNAČENÍ BARVOU HLADKÉ - DODÁVKA A POKLÁDKA</t>
  </si>
  <si>
    <t>V4 (0,125): (223+218+568+567+513+512)*0,125=325,125 [A]</t>
  </si>
  <si>
    <t>položka zahrnuje:  
- dodání a pokládku nátěrového materiálu (měří se pouze natíraná plocha)  
- předznačení a reflexní úpravu</t>
  </si>
  <si>
    <t>54</t>
  </si>
  <si>
    <t>915211</t>
  </si>
  <si>
    <t>VODOROVNÉ DOPRAVNÍ ZNAČENÍ PLASTEM HLADKÉ - DODÁVKA A POKLÁDKA</t>
  </si>
  <si>
    <t>55</t>
  </si>
  <si>
    <t>917224</t>
  </si>
  <si>
    <t>SILNIČNÍ A CHODNÍKOVÉ OBRUBY Z BETONOVÝCH OBRUBNÍKŮ ŠÍŘ 150MM</t>
  </si>
  <si>
    <t>Silniční bet. obrubník 250/150/1000 (ve vjezdech snížený 150/150/1000) do bet. lože C20/25 nXF3 tl. 100 mm.</t>
  </si>
  <si>
    <t>km 0,783 - 0,887: 100=100,000 [A] 
km 2,429 - 2,539: 110=110,000 [B] 
Celkem: A+B=210,000 [C]</t>
  </si>
  <si>
    <t>Položka zahrnuje:  
dodání a pokládku betonových obrubníků o rozměrech předepsaných zadávací dokumentací  
betonové lože i boční betonovou opěrku.</t>
  </si>
  <si>
    <t>56</t>
  </si>
  <si>
    <t>919111</t>
  </si>
  <si>
    <t>ŘEZÁNÍ ASFALTOVÉHO KRYTU VOZOVEK TL DO 50MM</t>
  </si>
  <si>
    <t>Proříznutí spár v asfaltu v tl. 50 mm.</t>
  </si>
  <si>
    <t>oprava plošného rozpadu dle TP 115 - 1,5 kg/m2 (výměra bude čerpána dle skutečnosti) (Odhad 1599m): 1599=1 599,000 [A] 
napojení na stávající asf. povrch: 4,5+6+5+11+5+5+5+5+5=51,500 [B] 
řezání podélné středové spáry: 220+567+812=1 599,000 [C] 
Celkem: A+B+C=3 249,500 [D]</t>
  </si>
  <si>
    <t>položka zahrnuje řezání vozovkové vrstvy v předepsané tloušťce, včetně spotřeby vody</t>
  </si>
  <si>
    <t>57</t>
  </si>
  <si>
    <t>931325</t>
  </si>
  <si>
    <t>TĚSNĚNÍ DILATAČ SPAR ASF ZÁLIVKOU MODIFIK PRŮŘ DO 600MM2</t>
  </si>
  <si>
    <t>Zalití spáry v asfaltu asf. modifikovanou zálivkou.</t>
  </si>
  <si>
    <t>položka zahrnuje dodávku a osazení předepsaného materiálu, očištění ploch spáry před úpravou, očištění okolí spáry po úpravě  
nezahrnuje těsnící profil</t>
  </si>
  <si>
    <t>58</t>
  </si>
  <si>
    <t>931327</t>
  </si>
  <si>
    <t>TĚSNĚNÍ DILATAČ SPAR ASF ZÁLIVKOU MODIFIK PRŮŘ DO 1000MM2</t>
  </si>
  <si>
    <t>Ošetření trhliny dle TP 115. Vyplnění drážky 20x50 mm.asf. modifik. zálivkou včetně ošetření stěn penetračně adhezním nátěrem. Předpoklad 10% z délky úseku - 1599*0,10=159,9m. Položka bude čerpána dle skutečnosti.</t>
  </si>
  <si>
    <t>59</t>
  </si>
  <si>
    <t>931328</t>
  </si>
  <si>
    <t>TĚSNĚNÍ DILATAČ SPAR ASF ZÁLIVKOU MODIFIK PRŮŘ DO 1200MM2</t>
  </si>
  <si>
    <t>Ošetření široké trhliny dle TP 115. Vyplnění drážky 50x50 mm.asf. modifik. zálivkou včetně výplňového kameniva fr. 4/8 a ošetření stěn penetračně adhezním nátěrem. Předpoklad 10% z délky úseku - 1599*0,10=159,9m. Položka bude čerpána dle skutečnosti.</t>
  </si>
  <si>
    <t>60</t>
  </si>
  <si>
    <t>938542</t>
  </si>
  <si>
    <t>OČIŠTĚNÍ BETON KONSTR OTRYSKÁNÍM TLAK VODOU DO 500 BARŮ</t>
  </si>
  <si>
    <t>km 1,632: 5=5,000 [A]</t>
  </si>
  <si>
    <t>položka zahrnuje očištění předepsaným způsobem včetně odklizení vzniklého odpadu</t>
  </si>
  <si>
    <t>SO 181</t>
  </si>
  <si>
    <t>Dočasné dopravní opatření</t>
  </si>
  <si>
    <t>Oprava objízdných tras. Poplatky za uložení zemin a kameniva. Předpoklad 2000 kg/m3.</t>
  </si>
  <si>
    <t>položka 12922:: 750*0,1=75,000 [A] 
položka 12932: 1000*0,5=500,000 [B] 
Celkem: (A+B)*2=1 150,000 [C]</t>
  </si>
  <si>
    <t>Oprava objízdných tras. Frézování stávajících asf. vrstev. Zhotovitel v ceně zohlední možnost zpětného využití vyfrézováného materiálu na stavbě. Materiál může být použit zpět do stavby do nezpevněných krajnic a sjezdů.</t>
  </si>
  <si>
    <t>500*5,5*0,11=302,500 [A]</t>
  </si>
  <si>
    <t>Oprava objízdných tras. Odstranění nezpevněné krajnice. Položka včetně odvozu a uložení na trvalou skládku ve zhotovitelem definované vzdálenosti.</t>
  </si>
  <si>
    <t>500*0,75*2=750,000 [A]</t>
  </si>
  <si>
    <t>Oprava objízdných tras. Položka včetně odvozu a uložení na trvalou skládku ve zhotovitelem definované vzdálenosti.</t>
  </si>
  <si>
    <t>500*2=1 000,000 [A]</t>
  </si>
  <si>
    <t>Oprava objízdných tras. Zpevnění krajnic v vyfrézovaného mat. tl. 100 mm.</t>
  </si>
  <si>
    <t>572121</t>
  </si>
  <si>
    <t>INFILTRAČNÍ POSTŘIK ASFALTOVÝ DO 1,0KG/M2</t>
  </si>
  <si>
    <t>Oprava objízdných tras. Infiltrační postřik asf. emulzí PI-C 1,0 kg/m2.</t>
  </si>
  <si>
    <t>výpočet: délka * šířka * 1,03 (koef. překrytí vrstev) 
500*5,5*1,03=2 832,500 [A]</t>
  </si>
  <si>
    <t>Oprava objízdných tras. Spojovací postřik asf. emulzí PS-C 0,4 kg/m2.</t>
  </si>
  <si>
    <t>výpočet: délka * šířka 
500*5,5=2 750,000 [A]</t>
  </si>
  <si>
    <t>Oprava objízdných tras. ACO 11+ tl. 40 mm (50/70)</t>
  </si>
  <si>
    <t>574C66</t>
  </si>
  <si>
    <t>ASFALTOVÝ BETON PRO LOŽNÍ VRSTVY ACL 16+, 16S TL. 70MM</t>
  </si>
  <si>
    <t>Oprava objízdných tras. ACL 16+ (50/70) tl. 70 mm</t>
  </si>
  <si>
    <t>Oprava objízdných tras. Posyp infiltračního postřiku drceným kamenivem fr.4-8, 2,0 kg/m2</t>
  </si>
  <si>
    <t>914132</t>
  </si>
  <si>
    <t>DOPRAVNÍ ZNAČKY ZÁKLADNÍ VELIKOSTI OCELOVÉ FÓLIE TŘ 2 - MONTÁŽ S PŘEMÍSTĚNÍM</t>
  </si>
  <si>
    <t>Včetně dodání, montáže, přemístění a nájmu po celou dobu výstavby.</t>
  </si>
  <si>
    <t>objízdná trasa: 22=22,000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</si>
  <si>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</si>
  <si>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</si>
  <si>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</si>
  <si>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24</t>
  </si>
  <si>
    <t>914139</t>
  </si>
  <si>
    <t>R</t>
  </si>
  <si>
    <t>DOPRAV ZNAČKY ZÁKLAD VEL OCEL FÓLIE TŘ 2 - NÁJEMNÉ</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</si>
  <si>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</si>
  <si>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</si>
  <si>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</si>
  <si>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5=5,000 [A]</t>
  </si>
  <si>
    <t>914433</t>
  </si>
  <si>
    <t>DOPRAVNÍ ZNAČKY 100X150CM OCELOVÉ FÓLIE TŘ 2 - DEMONTÁŽ</t>
  </si>
  <si>
    <t>914439</t>
  </si>
  <si>
    <t>DOPRAV ZNAČKY 100X150CM OCEL FÓLIE TŘ 2 - NÁJEMNÉ</t>
  </si>
  <si>
    <t>Oprava objízdných tras.</t>
  </si>
  <si>
    <t>V4 (0,125): 500*2*0,125=125,000 [A]</t>
  </si>
  <si>
    <t>916122</t>
  </si>
  <si>
    <t>DOPRAV SVĚTLO VÝSTRAŽ SOUPRAVA 3KS - MONTÁŽ S PŘESUNEM</t>
  </si>
  <si>
    <t>Včetně dodání, montáže a přemístění</t>
  </si>
  <si>
    <t>objízdná trasa: 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</si>
  <si>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</si>
  <si>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</si>
  <si>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</si>
  <si>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</si>
  <si>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32</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</si>
  <si>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</si>
  <si>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</si>
  <si>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</si>
  <si>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</si>
  <si>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</si>
  <si>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</si>
  <si>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</si>
  <si>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</si>
  <si>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</si>
  <si>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</si>
  <si>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</si>
  <si>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</si>
  <si>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na stavbě: 20=20,000 [A]</t>
  </si>
  <si>
    <t>916363</t>
  </si>
  <si>
    <t>SMĚROVACÍ DESKY Z4 OBOUSTR S FÓLIÍ TŘ 2 - DEMONTÁŽ</t>
  </si>
  <si>
    <t>916369</t>
  </si>
  <si>
    <t>SMĚROVACÍ DESKY Z4 OBOUSTR S FÓLIÍ TŘ 2 - NÁJEMNÉ</t>
  </si>
  <si>
    <t>916712</t>
  </si>
  <si>
    <t>UPEVŇOVACÍ KONSTR - PODKLADNÍ DESKA POD 28KG - MONTÁŽ S PŘESUNEM</t>
  </si>
  <si>
    <t>objízdná trasa značka: 20=20,000 [A] 
objízdná trasa značka: 4=4,000 [B] 
objízdná trasa značka 100x150: 5*2=10,000 [C] 
objízdná trasa zábrany Z2: 2*2=4,000 [D] 
na stavbě směrovací desky Z4: 20=20,000 [E] 
Celkem: A+B+C+D+E=58,000 [F]</t>
  </si>
  <si>
    <t>916713</t>
  </si>
  <si>
    <t>UPEVŇOVACÍ KONSTR - PODKLADNÍ DESKA POD 28KG - DEMONTÁŽ</t>
  </si>
  <si>
    <t>916719</t>
  </si>
  <si>
    <t>UPEVŇOVACÍ KONSTR - PODKLAD DESKA POD 28KG - NÁJEMNÉ</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</si>
</sst>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pageSetUpPr fitToPage="1"/>
  </sheetPr>
  <dimension ref="A1:R40"/>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36</v>
      </c>
      <c s="19" t="s">
        <v>37</v>
      </c>
      <c s="24" t="s">
        <v>38</v>
      </c>
      <c s="25" t="s">
        <v>39</v>
      </c>
      <c s="26">
        <v>1</v>
      </c>
      <c s="27">
        <v>0</v>
      </c>
      <c s="27">
        <f>ROUND(ROUND(H9,2)*ROUND(G9,3),2)</f>
      </c>
      <c r="O9">
        <f>(I9*21)/100</f>
      </c>
      <c t="s">
        <v>13</v>
      </c>
    </row>
    <row r="10" spans="1:5" ht="102">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63.75">
      <c r="A14" s="28" t="s">
        <v>40</v>
      </c>
      <c r="E14" s="29" t="s">
        <v>48</v>
      </c>
    </row>
    <row r="15" spans="1:5" ht="12.75">
      <c r="A15" s="30" t="s">
        <v>42</v>
      </c>
      <c r="E15" s="31" t="s">
        <v>43</v>
      </c>
    </row>
    <row r="16" spans="1:5" ht="38.25">
      <c r="A16" t="s">
        <v>44</v>
      </c>
      <c r="E16" s="29" t="s">
        <v>49</v>
      </c>
    </row>
    <row r="17" spans="1:16" ht="12.75">
      <c r="A17" s="19" t="s">
        <v>35</v>
      </c>
      <c s="23" t="s">
        <v>12</v>
      </c>
      <c s="23" t="s">
        <v>50</v>
      </c>
      <c s="19" t="s">
        <v>19</v>
      </c>
      <c s="24" t="s">
        <v>51</v>
      </c>
      <c s="25" t="s">
        <v>52</v>
      </c>
      <c s="26">
        <v>1</v>
      </c>
      <c s="27">
        <v>0</v>
      </c>
      <c s="27">
        <f>ROUND(ROUND(H17,2)*ROUND(G17,3),2)</f>
      </c>
      <c r="O17">
        <f>(I17*21)/100</f>
      </c>
      <c t="s">
        <v>13</v>
      </c>
    </row>
    <row r="18" spans="1:5" ht="25.5">
      <c r="A18" s="28" t="s">
        <v>40</v>
      </c>
      <c r="E18" s="29" t="s">
        <v>53</v>
      </c>
    </row>
    <row r="19" spans="1:5" ht="12.75">
      <c r="A19" s="30" t="s">
        <v>42</v>
      </c>
      <c r="E19" s="31" t="s">
        <v>43</v>
      </c>
    </row>
    <row r="20" spans="1:5" ht="12.75">
      <c r="A20" t="s">
        <v>44</v>
      </c>
      <c r="E20" s="29" t="s">
        <v>54</v>
      </c>
    </row>
    <row r="21" spans="1:16" ht="12.75">
      <c r="A21" s="19" t="s">
        <v>35</v>
      </c>
      <c s="23" t="s">
        <v>23</v>
      </c>
      <c s="23" t="s">
        <v>50</v>
      </c>
      <c s="19" t="s">
        <v>13</v>
      </c>
      <c s="24" t="s">
        <v>51</v>
      </c>
      <c s="25" t="s">
        <v>39</v>
      </c>
      <c s="26">
        <v>1</v>
      </c>
      <c s="27">
        <v>0</v>
      </c>
      <c s="27">
        <f>ROUND(ROUND(H21,2)*ROUND(G21,3),2)</f>
      </c>
      <c r="O21">
        <f>(I21*21)/100</f>
      </c>
      <c t="s">
        <v>13</v>
      </c>
    </row>
    <row r="22" spans="1:5" ht="38.25">
      <c r="A22" s="28" t="s">
        <v>40</v>
      </c>
      <c r="E22" s="29" t="s">
        <v>55</v>
      </c>
    </row>
    <row r="23" spans="1:5" ht="12.75">
      <c r="A23" s="30" t="s">
        <v>42</v>
      </c>
      <c r="E23" s="31" t="s">
        <v>43</v>
      </c>
    </row>
    <row r="24" spans="1:5" ht="12.75">
      <c r="A24" t="s">
        <v>44</v>
      </c>
      <c r="E24" s="29" t="s">
        <v>54</v>
      </c>
    </row>
    <row r="25" spans="1:16" ht="12.75">
      <c r="A25" s="19" t="s">
        <v>35</v>
      </c>
      <c s="23" t="s">
        <v>25</v>
      </c>
      <c s="23" t="s">
        <v>56</v>
      </c>
      <c s="19" t="s">
        <v>37</v>
      </c>
      <c s="24" t="s">
        <v>57</v>
      </c>
      <c s="25" t="s">
        <v>39</v>
      </c>
      <c s="26">
        <v>1</v>
      </c>
      <c s="27">
        <v>0</v>
      </c>
      <c s="27">
        <f>ROUND(ROUND(H25,2)*ROUND(G25,3),2)</f>
      </c>
      <c r="O25">
        <f>(I25*21)/100</f>
      </c>
      <c t="s">
        <v>13</v>
      </c>
    </row>
    <row r="26" spans="1:5" ht="51">
      <c r="A26" s="28" t="s">
        <v>40</v>
      </c>
      <c r="E26" s="29" t="s">
        <v>58</v>
      </c>
    </row>
    <row r="27" spans="1:5" ht="12.75">
      <c r="A27" s="30" t="s">
        <v>42</v>
      </c>
      <c r="E27" s="31" t="s">
        <v>43</v>
      </c>
    </row>
    <row r="28" spans="1:5" ht="12.75">
      <c r="A28" t="s">
        <v>44</v>
      </c>
      <c r="E28" s="29" t="s">
        <v>54</v>
      </c>
    </row>
    <row r="29" spans="1:16" ht="12.75">
      <c r="A29" s="19" t="s">
        <v>35</v>
      </c>
      <c s="23" t="s">
        <v>27</v>
      </c>
      <c s="23" t="s">
        <v>59</v>
      </c>
      <c s="19" t="s">
        <v>37</v>
      </c>
      <c s="24" t="s">
        <v>60</v>
      </c>
      <c s="25" t="s">
        <v>39</v>
      </c>
      <c s="26">
        <v>1</v>
      </c>
      <c s="27">
        <v>0</v>
      </c>
      <c s="27">
        <f>ROUND(ROUND(H29,2)*ROUND(G29,3),2)</f>
      </c>
      <c r="O29">
        <f>(I29*21)/100</f>
      </c>
      <c t="s">
        <v>13</v>
      </c>
    </row>
    <row r="30" spans="1:5" ht="38.25">
      <c r="A30" s="28" t="s">
        <v>40</v>
      </c>
      <c r="E30" s="29" t="s">
        <v>61</v>
      </c>
    </row>
    <row r="31" spans="1:5" ht="12.75">
      <c r="A31" s="30" t="s">
        <v>42</v>
      </c>
      <c r="E31" s="31" t="s">
        <v>43</v>
      </c>
    </row>
    <row r="32" spans="1:5" ht="63.75">
      <c r="A32" t="s">
        <v>44</v>
      </c>
      <c r="E32" s="29" t="s">
        <v>62</v>
      </c>
    </row>
    <row r="33" spans="1:16" ht="12.75">
      <c r="A33" s="19" t="s">
        <v>35</v>
      </c>
      <c s="23" t="s">
        <v>63</v>
      </c>
      <c s="23" t="s">
        <v>64</v>
      </c>
      <c s="19" t="s">
        <v>37</v>
      </c>
      <c s="24" t="s">
        <v>65</v>
      </c>
      <c s="25" t="s">
        <v>66</v>
      </c>
      <c s="26">
        <v>1</v>
      </c>
      <c s="27">
        <v>0</v>
      </c>
      <c s="27">
        <f>ROUND(ROUND(H33,2)*ROUND(G33,3),2)</f>
      </c>
      <c r="O33">
        <f>(I33*21)/100</f>
      </c>
      <c t="s">
        <v>13</v>
      </c>
    </row>
    <row r="34" spans="1:5" ht="38.25">
      <c r="A34" s="28" t="s">
        <v>40</v>
      </c>
      <c r="E34" s="29" t="s">
        <v>67</v>
      </c>
    </row>
    <row r="35" spans="1:5" ht="12.75">
      <c r="A35" s="30" t="s">
        <v>42</v>
      </c>
      <c r="E35" s="31" t="s">
        <v>37</v>
      </c>
    </row>
    <row r="36" spans="1:5" ht="89.25">
      <c r="A36" t="s">
        <v>44</v>
      </c>
      <c r="E36" s="29" t="s">
        <v>68</v>
      </c>
    </row>
    <row r="37" spans="1:16" ht="12.75">
      <c r="A37" s="19" t="s">
        <v>35</v>
      </c>
      <c s="23" t="s">
        <v>69</v>
      </c>
      <c s="23" t="s">
        <v>70</v>
      </c>
      <c s="19" t="s">
        <v>37</v>
      </c>
      <c s="24" t="s">
        <v>71</v>
      </c>
      <c s="25" t="s">
        <v>39</v>
      </c>
      <c s="26">
        <v>1</v>
      </c>
      <c s="27">
        <v>0</v>
      </c>
      <c s="27">
        <f>ROUND(ROUND(H37,2)*ROUND(G37,3),2)</f>
      </c>
      <c r="O37">
        <f>(I37*21)/100</f>
      </c>
      <c t="s">
        <v>13</v>
      </c>
    </row>
    <row r="38" spans="1:5" ht="102">
      <c r="A38" s="28" t="s">
        <v>40</v>
      </c>
      <c r="E38" s="29" t="s">
        <v>72</v>
      </c>
    </row>
    <row r="39" spans="1:5" ht="12.75">
      <c r="A39" s="30" t="s">
        <v>42</v>
      </c>
      <c r="E39" s="31" t="s">
        <v>43</v>
      </c>
    </row>
    <row r="40" spans="1:5" ht="12.75">
      <c r="A40" t="s">
        <v>44</v>
      </c>
      <c r="E40" s="29" t="s">
        <v>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0+O8+O13+O90+O119+O132+O193+O198</f>
      </c>
      <c t="s">
        <v>12</v>
      </c>
    </row>
    <row r="3" spans="1:16" ht="15" customHeight="1">
      <c r="A3" t="s">
        <v>1</v>
      </c>
      <c s="8" t="s">
        <v>4</v>
      </c>
      <c s="9" t="s">
        <v>5</v>
      </c>
      <c s="1"/>
      <c s="10" t="s">
        <v>6</v>
      </c>
      <c s="1"/>
      <c s="4"/>
      <c s="3" t="s">
        <v>74</v>
      </c>
      <c s="32">
        <f>0+I8+I13+I90+I119+I132+I193+I198</f>
      </c>
      <c r="O3" t="s">
        <v>9</v>
      </c>
      <c t="s">
        <v>13</v>
      </c>
    </row>
    <row r="4" spans="1:16" ht="15" customHeight="1">
      <c r="A4" t="s">
        <v>7</v>
      </c>
      <c s="12" t="s">
        <v>8</v>
      </c>
      <c s="13" t="s">
        <v>74</v>
      </c>
      <c s="5"/>
      <c s="14" t="s">
        <v>75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76</v>
      </c>
      <c s="19" t="s">
        <v>37</v>
      </c>
      <c s="24" t="s">
        <v>77</v>
      </c>
      <c s="25" t="s">
        <v>78</v>
      </c>
      <c s="26">
        <v>8079.804</v>
      </c>
      <c s="27">
        <v>0</v>
      </c>
      <c s="27">
        <f>ROUND(ROUND(H9,2)*ROUND(G9,3),2)</f>
      </c>
      <c r="O9">
        <f>(I9*21)/100</f>
      </c>
      <c t="s">
        <v>13</v>
      </c>
    </row>
    <row r="10" spans="1:5" ht="12.75">
      <c r="A10" s="28" t="s">
        <v>40</v>
      </c>
      <c r="E10" s="29" t="s">
        <v>79</v>
      </c>
    </row>
    <row r="11" spans="1:5" ht="127.5">
      <c r="A11" s="30" t="s">
        <v>42</v>
      </c>
      <c r="E11" s="31" t="s">
        <v>80</v>
      </c>
    </row>
    <row r="12" spans="1:5" ht="25.5">
      <c r="A12" t="s">
        <v>44</v>
      </c>
      <c r="E12" s="29" t="s">
        <v>81</v>
      </c>
    </row>
    <row r="13" spans="1:18" ht="12.75" customHeight="1">
      <c r="A13" s="5" t="s">
        <v>33</v>
      </c>
      <c s="5"/>
      <c s="35" t="s">
        <v>19</v>
      </c>
      <c s="5"/>
      <c s="21" t="s">
        <v>82</v>
      </c>
      <c s="5"/>
      <c s="5"/>
      <c s="5"/>
      <c s="36">
        <f>0+Q13</f>
      </c>
      <c r="O13">
        <f>0+R13</f>
      </c>
      <c r="Q13">
        <f>0+I14+I18+I22+I26+I30+I34+I38+I42+I46+I50+I54+I58+I62+I66+I70+I74+I78+I82+I86</f>
      </c>
      <c>
        <f>0+O14+O18+O22+O26+O30+O34+O38+O42+O46+O50+O54+O58+O62+O66+O70+O74+O78+O82+O86</f>
      </c>
    </row>
    <row r="14" spans="1:16" ht="25.5">
      <c r="A14" s="19" t="s">
        <v>35</v>
      </c>
      <c s="23" t="s">
        <v>13</v>
      </c>
      <c s="23" t="s">
        <v>83</v>
      </c>
      <c s="19" t="s">
        <v>37</v>
      </c>
      <c s="24" t="s">
        <v>84</v>
      </c>
      <c s="25" t="s">
        <v>85</v>
      </c>
      <c s="26">
        <v>1471</v>
      </c>
      <c s="27">
        <v>0</v>
      </c>
      <c s="27">
        <f>ROUND(ROUND(H14,2)*ROUND(G14,3),2)</f>
      </c>
      <c r="O14">
        <f>(I14*21)/100</f>
      </c>
      <c t="s">
        <v>13</v>
      </c>
    </row>
    <row r="15" spans="1:5" ht="25.5">
      <c r="A15" s="28" t="s">
        <v>40</v>
      </c>
      <c r="E15" s="29" t="s">
        <v>86</v>
      </c>
    </row>
    <row r="16" spans="1:5" ht="127.5">
      <c r="A16" s="30" t="s">
        <v>42</v>
      </c>
      <c r="E16" s="31" t="s">
        <v>87</v>
      </c>
    </row>
    <row r="17" spans="1:5" ht="63.75">
      <c r="A17" t="s">
        <v>44</v>
      </c>
      <c r="E17" s="29" t="s">
        <v>88</v>
      </c>
    </row>
    <row r="18" spans="1:16" ht="12.75">
      <c r="A18" s="19" t="s">
        <v>35</v>
      </c>
      <c s="23" t="s">
        <v>12</v>
      </c>
      <c s="23" t="s">
        <v>89</v>
      </c>
      <c s="19" t="s">
        <v>37</v>
      </c>
      <c s="24" t="s">
        <v>90</v>
      </c>
      <c s="25" t="s">
        <v>85</v>
      </c>
      <c s="26">
        <v>263.72</v>
      </c>
      <c s="27">
        <v>0</v>
      </c>
      <c s="27">
        <f>ROUND(ROUND(H18,2)*ROUND(G18,3),2)</f>
      </c>
      <c r="O18">
        <f>(I18*21)/100</f>
      </c>
      <c t="s">
        <v>13</v>
      </c>
    </row>
    <row r="19" spans="1:5" ht="38.25">
      <c r="A19" s="28" t="s">
        <v>40</v>
      </c>
      <c r="E19" s="29" t="s">
        <v>91</v>
      </c>
    </row>
    <row r="20" spans="1:5" ht="51">
      <c r="A20" s="30" t="s">
        <v>42</v>
      </c>
      <c r="E20" s="31" t="s">
        <v>92</v>
      </c>
    </row>
    <row r="21" spans="1:5" ht="63.75">
      <c r="A21" t="s">
        <v>44</v>
      </c>
      <c r="E21" s="29" t="s">
        <v>88</v>
      </c>
    </row>
    <row r="22" spans="1:16" ht="25.5">
      <c r="A22" s="19" t="s">
        <v>35</v>
      </c>
      <c s="23" t="s">
        <v>23</v>
      </c>
      <c s="23" t="s">
        <v>93</v>
      </c>
      <c s="19" t="s">
        <v>37</v>
      </c>
      <c s="24" t="s">
        <v>94</v>
      </c>
      <c s="25" t="s">
        <v>85</v>
      </c>
      <c s="26">
        <v>52.456</v>
      </c>
      <c s="27">
        <v>0</v>
      </c>
      <c s="27">
        <f>ROUND(ROUND(H22,2)*ROUND(G22,3),2)</f>
      </c>
      <c r="O22">
        <f>(I22*21)/100</f>
      </c>
      <c t="s">
        <v>13</v>
      </c>
    </row>
    <row r="23" spans="1:5" ht="63.75">
      <c r="A23" s="28" t="s">
        <v>40</v>
      </c>
      <c r="E23" s="29" t="s">
        <v>95</v>
      </c>
    </row>
    <row r="24" spans="1:5" ht="25.5">
      <c r="A24" s="30" t="s">
        <v>42</v>
      </c>
      <c r="E24" s="31" t="s">
        <v>96</v>
      </c>
    </row>
    <row r="25" spans="1:5" ht="63.75">
      <c r="A25" t="s">
        <v>44</v>
      </c>
      <c r="E25" s="29" t="s">
        <v>88</v>
      </c>
    </row>
    <row r="26" spans="1:16" ht="12.75">
      <c r="A26" s="19" t="s">
        <v>35</v>
      </c>
      <c s="23" t="s">
        <v>25</v>
      </c>
      <c s="23" t="s">
        <v>97</v>
      </c>
      <c s="19" t="s">
        <v>37</v>
      </c>
      <c s="24" t="s">
        <v>98</v>
      </c>
      <c s="25" t="s">
        <v>99</v>
      </c>
      <c s="26">
        <v>159.9</v>
      </c>
      <c s="27">
        <v>0</v>
      </c>
      <c s="27">
        <f>ROUND(ROUND(H26,2)*ROUND(G26,3),2)</f>
      </c>
      <c r="O26">
        <f>(I26*21)/100</f>
      </c>
      <c t="s">
        <v>13</v>
      </c>
    </row>
    <row r="27" spans="1:5" ht="51">
      <c r="A27" s="28" t="s">
        <v>40</v>
      </c>
      <c r="E27" s="29" t="s">
        <v>100</v>
      </c>
    </row>
    <row r="28" spans="1:5" ht="12.75">
      <c r="A28" s="30" t="s">
        <v>42</v>
      </c>
      <c r="E28" s="31" t="s">
        <v>101</v>
      </c>
    </row>
    <row r="29" spans="1:5" ht="25.5">
      <c r="A29" t="s">
        <v>44</v>
      </c>
      <c r="E29" s="29" t="s">
        <v>102</v>
      </c>
    </row>
    <row r="30" spans="1:16" ht="12.75">
      <c r="A30" s="19" t="s">
        <v>35</v>
      </c>
      <c s="23" t="s">
        <v>27</v>
      </c>
      <c s="23" t="s">
        <v>103</v>
      </c>
      <c s="19" t="s">
        <v>37</v>
      </c>
      <c s="24" t="s">
        <v>104</v>
      </c>
      <c s="25" t="s">
        <v>99</v>
      </c>
      <c s="26">
        <v>159.9</v>
      </c>
      <c s="27">
        <v>0</v>
      </c>
      <c s="27">
        <f>ROUND(ROUND(H30,2)*ROUND(G30,3),2)</f>
      </c>
      <c r="O30">
        <f>(I30*21)/100</f>
      </c>
      <c t="s">
        <v>13</v>
      </c>
    </row>
    <row r="31" spans="1:5" ht="51">
      <c r="A31" s="28" t="s">
        <v>40</v>
      </c>
      <c r="E31" s="29" t="s">
        <v>105</v>
      </c>
    </row>
    <row r="32" spans="1:5" ht="12.75">
      <c r="A32" s="30" t="s">
        <v>42</v>
      </c>
      <c r="E32" s="31" t="s">
        <v>101</v>
      </c>
    </row>
    <row r="33" spans="1:5" ht="25.5">
      <c r="A33" t="s">
        <v>44</v>
      </c>
      <c r="E33" s="29" t="s">
        <v>102</v>
      </c>
    </row>
    <row r="34" spans="1:16" ht="12.75">
      <c r="A34" s="19" t="s">
        <v>35</v>
      </c>
      <c s="23" t="s">
        <v>63</v>
      </c>
      <c s="23" t="s">
        <v>106</v>
      </c>
      <c s="19" t="s">
        <v>37</v>
      </c>
      <c s="24" t="s">
        <v>107</v>
      </c>
      <c s="25" t="s">
        <v>85</v>
      </c>
      <c s="26">
        <v>437.9</v>
      </c>
      <c s="27">
        <v>0</v>
      </c>
      <c s="27">
        <f>ROUND(ROUND(H34,2)*ROUND(G34,3),2)</f>
      </c>
      <c r="O34">
        <f>(I34*21)/100</f>
      </c>
      <c t="s">
        <v>13</v>
      </c>
    </row>
    <row r="35" spans="1:5" ht="25.5">
      <c r="A35" s="28" t="s">
        <v>40</v>
      </c>
      <c r="E35" s="29" t="s">
        <v>108</v>
      </c>
    </row>
    <row r="36" spans="1:5" ht="25.5">
      <c r="A36" s="30" t="s">
        <v>42</v>
      </c>
      <c r="E36" s="31" t="s">
        <v>109</v>
      </c>
    </row>
    <row r="37" spans="1:5" ht="38.25">
      <c r="A37" t="s">
        <v>44</v>
      </c>
      <c r="E37" s="29" t="s">
        <v>110</v>
      </c>
    </row>
    <row r="38" spans="1:16" ht="12.75">
      <c r="A38" s="19" t="s">
        <v>35</v>
      </c>
      <c s="23" t="s">
        <v>69</v>
      </c>
      <c s="23" t="s">
        <v>111</v>
      </c>
      <c s="19" t="s">
        <v>37</v>
      </c>
      <c s="24" t="s">
        <v>112</v>
      </c>
      <c s="25" t="s">
        <v>85</v>
      </c>
      <c s="26">
        <v>1279.2</v>
      </c>
      <c s="27">
        <v>0</v>
      </c>
      <c s="27">
        <f>ROUND(ROUND(H38,2)*ROUND(G38,3),2)</f>
      </c>
      <c r="O38">
        <f>(I38*21)/100</f>
      </c>
      <c t="s">
        <v>13</v>
      </c>
    </row>
    <row r="39" spans="1:5" ht="25.5">
      <c r="A39" s="28" t="s">
        <v>40</v>
      </c>
      <c r="E39" s="29" t="s">
        <v>113</v>
      </c>
    </row>
    <row r="40" spans="1:5" ht="51">
      <c r="A40" s="30" t="s">
        <v>42</v>
      </c>
      <c r="E40" s="31" t="s">
        <v>114</v>
      </c>
    </row>
    <row r="41" spans="1:5" ht="369.75">
      <c r="A41" t="s">
        <v>44</v>
      </c>
      <c r="E41" s="29" t="s">
        <v>115</v>
      </c>
    </row>
    <row r="42" spans="1:16" ht="12.75">
      <c r="A42" s="19" t="s">
        <v>35</v>
      </c>
      <c s="23" t="s">
        <v>30</v>
      </c>
      <c s="23" t="s">
        <v>116</v>
      </c>
      <c s="19" t="s">
        <v>37</v>
      </c>
      <c s="24" t="s">
        <v>117</v>
      </c>
      <c s="25" t="s">
        <v>85</v>
      </c>
      <c s="26">
        <v>437.9</v>
      </c>
      <c s="27">
        <v>0</v>
      </c>
      <c s="27">
        <f>ROUND(ROUND(H42,2)*ROUND(G42,3),2)</f>
      </c>
      <c r="O42">
        <f>(I42*21)/100</f>
      </c>
      <c t="s">
        <v>13</v>
      </c>
    </row>
    <row r="43" spans="1:5" ht="12.75">
      <c r="A43" s="28" t="s">
        <v>40</v>
      </c>
      <c r="E43" s="29" t="s">
        <v>118</v>
      </c>
    </row>
    <row r="44" spans="1:5" ht="12.75">
      <c r="A44" s="30" t="s">
        <v>42</v>
      </c>
      <c r="E44" s="31" t="s">
        <v>119</v>
      </c>
    </row>
    <row r="45" spans="1:5" ht="306">
      <c r="A45" t="s">
        <v>44</v>
      </c>
      <c r="E45" s="29" t="s">
        <v>120</v>
      </c>
    </row>
    <row r="46" spans="1:16" ht="12.75">
      <c r="A46" s="19" t="s">
        <v>35</v>
      </c>
      <c s="23" t="s">
        <v>32</v>
      </c>
      <c s="23" t="s">
        <v>121</v>
      </c>
      <c s="19" t="s">
        <v>37</v>
      </c>
      <c s="24" t="s">
        <v>122</v>
      </c>
      <c s="25" t="s">
        <v>123</v>
      </c>
      <c s="26">
        <v>1235</v>
      </c>
      <c s="27">
        <v>0</v>
      </c>
      <c s="27">
        <f>ROUND(ROUND(H46,2)*ROUND(G46,3),2)</f>
      </c>
      <c r="O46">
        <f>(I46*21)/100</f>
      </c>
      <c t="s">
        <v>13</v>
      </c>
    </row>
    <row r="47" spans="1:5" ht="25.5">
      <c r="A47" s="28" t="s">
        <v>40</v>
      </c>
      <c r="E47" s="29" t="s">
        <v>124</v>
      </c>
    </row>
    <row r="48" spans="1:5" ht="51">
      <c r="A48" s="30" t="s">
        <v>42</v>
      </c>
      <c r="E48" s="31" t="s">
        <v>125</v>
      </c>
    </row>
    <row r="49" spans="1:5" ht="25.5">
      <c r="A49" t="s">
        <v>44</v>
      </c>
      <c r="E49" s="29" t="s">
        <v>126</v>
      </c>
    </row>
    <row r="50" spans="1:16" ht="12.75">
      <c r="A50" s="19" t="s">
        <v>35</v>
      </c>
      <c s="23" t="s">
        <v>127</v>
      </c>
      <c s="23" t="s">
        <v>128</v>
      </c>
      <c s="19" t="s">
        <v>37</v>
      </c>
      <c s="24" t="s">
        <v>129</v>
      </c>
      <c s="25" t="s">
        <v>99</v>
      </c>
      <c s="26">
        <v>1666.5</v>
      </c>
      <c s="27">
        <v>0</v>
      </c>
      <c s="27">
        <f>ROUND(ROUND(H50,2)*ROUND(G50,3),2)</f>
      </c>
      <c r="O50">
        <f>(I50*21)/100</f>
      </c>
      <c t="s">
        <v>13</v>
      </c>
    </row>
    <row r="51" spans="1:5" ht="25.5">
      <c r="A51" s="28" t="s">
        <v>40</v>
      </c>
      <c r="E51" s="29" t="s">
        <v>130</v>
      </c>
    </row>
    <row r="52" spans="1:5" ht="51">
      <c r="A52" s="30" t="s">
        <v>42</v>
      </c>
      <c r="E52" s="31" t="s">
        <v>131</v>
      </c>
    </row>
    <row r="53" spans="1:5" ht="63.75">
      <c r="A53" t="s">
        <v>44</v>
      </c>
      <c r="E53" s="29" t="s">
        <v>132</v>
      </c>
    </row>
    <row r="54" spans="1:16" ht="12.75">
      <c r="A54" s="19" t="s">
        <v>35</v>
      </c>
      <c s="23" t="s">
        <v>133</v>
      </c>
      <c s="23" t="s">
        <v>134</v>
      </c>
      <c s="19" t="s">
        <v>37</v>
      </c>
      <c s="24" t="s">
        <v>135</v>
      </c>
      <c s="25" t="s">
        <v>99</v>
      </c>
      <c s="26">
        <v>20</v>
      </c>
      <c s="27">
        <v>0</v>
      </c>
      <c s="27">
        <f>ROUND(ROUND(H54,2)*ROUND(G54,3),2)</f>
      </c>
      <c r="O54">
        <f>(I54*21)/100</f>
      </c>
      <c t="s">
        <v>13</v>
      </c>
    </row>
    <row r="55" spans="1:5" ht="12.75">
      <c r="A55" s="28" t="s">
        <v>40</v>
      </c>
      <c r="E55" s="29" t="s">
        <v>37</v>
      </c>
    </row>
    <row r="56" spans="1:5" ht="12.75">
      <c r="A56" s="30" t="s">
        <v>42</v>
      </c>
      <c r="E56" s="31" t="s">
        <v>136</v>
      </c>
    </row>
    <row r="57" spans="1:5" ht="63.75">
      <c r="A57" t="s">
        <v>44</v>
      </c>
      <c r="E57" s="29" t="s">
        <v>132</v>
      </c>
    </row>
    <row r="58" spans="1:16" ht="12.75">
      <c r="A58" s="19" t="s">
        <v>35</v>
      </c>
      <c s="23" t="s">
        <v>137</v>
      </c>
      <c s="23" t="s">
        <v>138</v>
      </c>
      <c s="19" t="s">
        <v>37</v>
      </c>
      <c s="24" t="s">
        <v>139</v>
      </c>
      <c s="25" t="s">
        <v>99</v>
      </c>
      <c s="26">
        <v>7</v>
      </c>
      <c s="27">
        <v>0</v>
      </c>
      <c s="27">
        <f>ROUND(ROUND(H58,2)*ROUND(G58,3),2)</f>
      </c>
      <c r="O58">
        <f>(I58*21)/100</f>
      </c>
      <c t="s">
        <v>13</v>
      </c>
    </row>
    <row r="59" spans="1:5" ht="12.75">
      <c r="A59" s="28" t="s">
        <v>40</v>
      </c>
      <c r="E59" s="29" t="s">
        <v>37</v>
      </c>
    </row>
    <row r="60" spans="1:5" ht="12.75">
      <c r="A60" s="30" t="s">
        <v>42</v>
      </c>
      <c r="E60" s="31" t="s">
        <v>140</v>
      </c>
    </row>
    <row r="61" spans="1:5" ht="63.75">
      <c r="A61" t="s">
        <v>44</v>
      </c>
      <c r="E61" s="29" t="s">
        <v>132</v>
      </c>
    </row>
    <row r="62" spans="1:16" ht="12.75">
      <c r="A62" s="19" t="s">
        <v>35</v>
      </c>
      <c s="23" t="s">
        <v>141</v>
      </c>
      <c s="23" t="s">
        <v>142</v>
      </c>
      <c s="19" t="s">
        <v>37</v>
      </c>
      <c s="24" t="s">
        <v>143</v>
      </c>
      <c s="25" t="s">
        <v>85</v>
      </c>
      <c s="26">
        <v>4.55</v>
      </c>
      <c s="27">
        <v>0</v>
      </c>
      <c s="27">
        <f>ROUND(ROUND(H62,2)*ROUND(G62,3),2)</f>
      </c>
      <c r="O62">
        <f>(I62*21)/100</f>
      </c>
      <c t="s">
        <v>13</v>
      </c>
    </row>
    <row r="63" spans="1:5" ht="25.5">
      <c r="A63" s="28" t="s">
        <v>40</v>
      </c>
      <c r="E63" s="29" t="s">
        <v>144</v>
      </c>
    </row>
    <row r="64" spans="1:5" ht="51">
      <c r="A64" s="30" t="s">
        <v>42</v>
      </c>
      <c r="E64" s="31" t="s">
        <v>145</v>
      </c>
    </row>
    <row r="65" spans="1:5" ht="318.75">
      <c r="A65" t="s">
        <v>44</v>
      </c>
      <c r="E65" s="29" t="s">
        <v>146</v>
      </c>
    </row>
    <row r="66" spans="1:16" ht="12.75">
      <c r="A66" s="19" t="s">
        <v>35</v>
      </c>
      <c s="23" t="s">
        <v>147</v>
      </c>
      <c s="23" t="s">
        <v>148</v>
      </c>
      <c s="19" t="s">
        <v>37</v>
      </c>
      <c s="24" t="s">
        <v>149</v>
      </c>
      <c s="25" t="s">
        <v>85</v>
      </c>
      <c s="26">
        <v>264.86</v>
      </c>
      <c s="27">
        <v>0</v>
      </c>
      <c s="27">
        <f>ROUND(ROUND(H66,2)*ROUND(G66,3),2)</f>
      </c>
      <c r="O66">
        <f>(I66*21)/100</f>
      </c>
      <c t="s">
        <v>13</v>
      </c>
    </row>
    <row r="67" spans="1:5" ht="25.5">
      <c r="A67" s="28" t="s">
        <v>40</v>
      </c>
      <c r="E67" s="29" t="s">
        <v>150</v>
      </c>
    </row>
    <row r="68" spans="1:5" ht="140.25">
      <c r="A68" s="30" t="s">
        <v>42</v>
      </c>
      <c r="E68" s="31" t="s">
        <v>151</v>
      </c>
    </row>
    <row r="69" spans="1:5" ht="318.75">
      <c r="A69" t="s">
        <v>44</v>
      </c>
      <c r="E69" s="29" t="s">
        <v>146</v>
      </c>
    </row>
    <row r="70" spans="1:16" ht="12.75">
      <c r="A70" s="19" t="s">
        <v>35</v>
      </c>
      <c s="23" t="s">
        <v>152</v>
      </c>
      <c s="23" t="s">
        <v>153</v>
      </c>
      <c s="19" t="s">
        <v>37</v>
      </c>
      <c s="24" t="s">
        <v>154</v>
      </c>
      <c s="25" t="s">
        <v>85</v>
      </c>
      <c s="26">
        <v>159.9</v>
      </c>
      <c s="27">
        <v>0</v>
      </c>
      <c s="27">
        <f>ROUND(ROUND(H70,2)*ROUND(G70,3),2)</f>
      </c>
      <c r="O70">
        <f>(I70*21)/100</f>
      </c>
      <c t="s">
        <v>13</v>
      </c>
    </row>
    <row r="71" spans="1:5" ht="38.25">
      <c r="A71" s="28" t="s">
        <v>40</v>
      </c>
      <c r="E71" s="29" t="s">
        <v>155</v>
      </c>
    </row>
    <row r="72" spans="1:5" ht="25.5">
      <c r="A72" s="30" t="s">
        <v>42</v>
      </c>
      <c r="E72" s="31" t="s">
        <v>156</v>
      </c>
    </row>
    <row r="73" spans="1:5" ht="242.25">
      <c r="A73" t="s">
        <v>44</v>
      </c>
      <c r="E73" s="29" t="s">
        <v>157</v>
      </c>
    </row>
    <row r="74" spans="1:16" ht="12.75">
      <c r="A74" s="19" t="s">
        <v>35</v>
      </c>
      <c s="23" t="s">
        <v>158</v>
      </c>
      <c s="23" t="s">
        <v>159</v>
      </c>
      <c s="19" t="s">
        <v>37</v>
      </c>
      <c s="24" t="s">
        <v>160</v>
      </c>
      <c s="25" t="s">
        <v>85</v>
      </c>
      <c s="26">
        <v>76.5</v>
      </c>
      <c s="27">
        <v>0</v>
      </c>
      <c s="27">
        <f>ROUND(ROUND(H74,2)*ROUND(G74,3),2)</f>
      </c>
      <c r="O74">
        <f>(I74*21)/100</f>
      </c>
      <c t="s">
        <v>13</v>
      </c>
    </row>
    <row r="75" spans="1:5" ht="12.75">
      <c r="A75" s="28" t="s">
        <v>40</v>
      </c>
      <c r="E75" s="29" t="s">
        <v>161</v>
      </c>
    </row>
    <row r="76" spans="1:5" ht="12.75">
      <c r="A76" s="30" t="s">
        <v>42</v>
      </c>
      <c r="E76" s="31" t="s">
        <v>162</v>
      </c>
    </row>
    <row r="77" spans="1:5" ht="293.25">
      <c r="A77" t="s">
        <v>44</v>
      </c>
      <c r="E77" s="29" t="s">
        <v>163</v>
      </c>
    </row>
    <row r="78" spans="1:16" ht="12.75">
      <c r="A78" s="19" t="s">
        <v>35</v>
      </c>
      <c s="23" t="s">
        <v>164</v>
      </c>
      <c s="23" t="s">
        <v>165</v>
      </c>
      <c s="19" t="s">
        <v>37</v>
      </c>
      <c s="24" t="s">
        <v>166</v>
      </c>
      <c s="25" t="s">
        <v>123</v>
      </c>
      <c s="26">
        <v>3198</v>
      </c>
      <c s="27">
        <v>0</v>
      </c>
      <c s="27">
        <f>ROUND(ROUND(H78,2)*ROUND(G78,3),2)</f>
      </c>
      <c r="O78">
        <f>(I78*21)/100</f>
      </c>
      <c t="s">
        <v>13</v>
      </c>
    </row>
    <row r="79" spans="1:5" ht="25.5">
      <c r="A79" s="28" t="s">
        <v>40</v>
      </c>
      <c r="E79" s="29" t="s">
        <v>167</v>
      </c>
    </row>
    <row r="80" spans="1:5" ht="25.5">
      <c r="A80" s="30" t="s">
        <v>42</v>
      </c>
      <c r="E80" s="31" t="s">
        <v>168</v>
      </c>
    </row>
    <row r="81" spans="1:5" ht="25.5">
      <c r="A81" t="s">
        <v>44</v>
      </c>
      <c r="E81" s="29" t="s">
        <v>169</v>
      </c>
    </row>
    <row r="82" spans="1:16" ht="12.75">
      <c r="A82" s="19" t="s">
        <v>35</v>
      </c>
      <c s="23" t="s">
        <v>170</v>
      </c>
      <c s="23" t="s">
        <v>171</v>
      </c>
      <c s="19" t="s">
        <v>37</v>
      </c>
      <c s="24" t="s">
        <v>172</v>
      </c>
      <c s="25" t="s">
        <v>85</v>
      </c>
      <c s="26">
        <v>437.9</v>
      </c>
      <c s="27">
        <v>0</v>
      </c>
      <c s="27">
        <f>ROUND(ROUND(H82,2)*ROUND(G82,3),2)</f>
      </c>
      <c r="O82">
        <f>(I82*21)/100</f>
      </c>
      <c t="s">
        <v>13</v>
      </c>
    </row>
    <row r="83" spans="1:5" ht="12.75">
      <c r="A83" s="28" t="s">
        <v>40</v>
      </c>
      <c r="E83" s="29" t="s">
        <v>173</v>
      </c>
    </row>
    <row r="84" spans="1:5" ht="25.5">
      <c r="A84" s="30" t="s">
        <v>42</v>
      </c>
      <c r="E84" s="31" t="s">
        <v>109</v>
      </c>
    </row>
    <row r="85" spans="1:5" ht="38.25">
      <c r="A85" t="s">
        <v>44</v>
      </c>
      <c r="E85" s="29" t="s">
        <v>174</v>
      </c>
    </row>
    <row r="86" spans="1:16" ht="12.75">
      <c r="A86" s="19" t="s">
        <v>35</v>
      </c>
      <c s="23" t="s">
        <v>175</v>
      </c>
      <c s="23" t="s">
        <v>176</v>
      </c>
      <c s="19" t="s">
        <v>37</v>
      </c>
      <c s="24" t="s">
        <v>177</v>
      </c>
      <c s="25" t="s">
        <v>123</v>
      </c>
      <c s="26">
        <v>4379</v>
      </c>
      <c s="27">
        <v>0</v>
      </c>
      <c s="27">
        <f>ROUND(ROUND(H86,2)*ROUND(G86,3),2)</f>
      </c>
      <c r="O86">
        <f>(I86*21)/100</f>
      </c>
      <c t="s">
        <v>13</v>
      </c>
    </row>
    <row r="87" spans="1:5" ht="12.75">
      <c r="A87" s="28" t="s">
        <v>40</v>
      </c>
      <c r="E87" s="29" t="s">
        <v>178</v>
      </c>
    </row>
    <row r="88" spans="1:5" ht="25.5">
      <c r="A88" s="30" t="s">
        <v>42</v>
      </c>
      <c r="E88" s="31" t="s">
        <v>179</v>
      </c>
    </row>
    <row r="89" spans="1:5" ht="25.5">
      <c r="A89" t="s">
        <v>44</v>
      </c>
      <c r="E89" s="29" t="s">
        <v>180</v>
      </c>
    </row>
    <row r="90" spans="1:18" ht="12.75" customHeight="1">
      <c r="A90" s="5" t="s">
        <v>33</v>
      </c>
      <c s="5"/>
      <c s="35" t="s">
        <v>13</v>
      </c>
      <c s="5"/>
      <c s="21" t="s">
        <v>181</v>
      </c>
      <c s="5"/>
      <c s="5"/>
      <c s="5"/>
      <c s="36">
        <f>0+Q90</f>
      </c>
      <c r="O90">
        <f>0+R90</f>
      </c>
      <c r="Q90">
        <f>0+I91+I95+I99+I103+I107+I111+I115</f>
      </c>
      <c>
        <f>0+O91+O95+O99+O103+O107+O111+O115</f>
      </c>
    </row>
    <row r="91" spans="1:16" ht="12.75">
      <c r="A91" s="19" t="s">
        <v>35</v>
      </c>
      <c s="23" t="s">
        <v>182</v>
      </c>
      <c s="23" t="s">
        <v>183</v>
      </c>
      <c s="19" t="s">
        <v>37</v>
      </c>
      <c s="24" t="s">
        <v>184</v>
      </c>
      <c s="25" t="s">
        <v>85</v>
      </c>
      <c s="26">
        <v>62.5</v>
      </c>
      <c s="27">
        <v>0</v>
      </c>
      <c s="27">
        <f>ROUND(ROUND(H91,2)*ROUND(G91,3),2)</f>
      </c>
      <c r="O91">
        <f>(I91*21)/100</f>
      </c>
      <c t="s">
        <v>13</v>
      </c>
    </row>
    <row r="92" spans="1:5" ht="12.75">
      <c r="A92" s="28" t="s">
        <v>40</v>
      </c>
      <c r="E92" s="29" t="s">
        <v>185</v>
      </c>
    </row>
    <row r="93" spans="1:5" ht="25.5">
      <c r="A93" s="30" t="s">
        <v>42</v>
      </c>
      <c r="E93" s="31" t="s">
        <v>186</v>
      </c>
    </row>
    <row r="94" spans="1:5" ht="38.25">
      <c r="A94" t="s">
        <v>44</v>
      </c>
      <c r="E94" s="29" t="s">
        <v>187</v>
      </c>
    </row>
    <row r="95" spans="1:16" ht="12.75">
      <c r="A95" s="19" t="s">
        <v>35</v>
      </c>
      <c s="23" t="s">
        <v>188</v>
      </c>
      <c s="23" t="s">
        <v>189</v>
      </c>
      <c s="19" t="s">
        <v>37</v>
      </c>
      <c s="24" t="s">
        <v>190</v>
      </c>
      <c s="25" t="s">
        <v>85</v>
      </c>
      <c s="26">
        <v>75</v>
      </c>
      <c s="27">
        <v>0</v>
      </c>
      <c s="27">
        <f>ROUND(ROUND(H95,2)*ROUND(G95,3),2)</f>
      </c>
      <c r="O95">
        <f>(I95*21)/100</f>
      </c>
      <c t="s">
        <v>13</v>
      </c>
    </row>
    <row r="96" spans="1:5" ht="12.75">
      <c r="A96" s="28" t="s">
        <v>40</v>
      </c>
      <c r="E96" s="29" t="s">
        <v>191</v>
      </c>
    </row>
    <row r="97" spans="1:5" ht="25.5">
      <c r="A97" s="30" t="s">
        <v>42</v>
      </c>
      <c r="E97" s="31" t="s">
        <v>192</v>
      </c>
    </row>
    <row r="98" spans="1:5" ht="38.25">
      <c r="A98" t="s">
        <v>44</v>
      </c>
      <c r="E98" s="29" t="s">
        <v>187</v>
      </c>
    </row>
    <row r="99" spans="1:16" ht="12.75">
      <c r="A99" s="19" t="s">
        <v>35</v>
      </c>
      <c s="23" t="s">
        <v>193</v>
      </c>
      <c s="23" t="s">
        <v>194</v>
      </c>
      <c s="19" t="s">
        <v>37</v>
      </c>
      <c s="24" t="s">
        <v>195</v>
      </c>
      <c s="25" t="s">
        <v>99</v>
      </c>
      <c s="26">
        <v>245</v>
      </c>
      <c s="27">
        <v>0</v>
      </c>
      <c s="27">
        <f>ROUND(ROUND(H99,2)*ROUND(G99,3),2)</f>
      </c>
      <c r="O99">
        <f>(I99*21)/100</f>
      </c>
      <c t="s">
        <v>13</v>
      </c>
    </row>
    <row r="100" spans="1:5" ht="25.5">
      <c r="A100" s="28" t="s">
        <v>40</v>
      </c>
      <c r="E100" s="29" t="s">
        <v>196</v>
      </c>
    </row>
    <row r="101" spans="1:5" ht="38.25">
      <c r="A101" s="30" t="s">
        <v>42</v>
      </c>
      <c r="E101" s="31" t="s">
        <v>197</v>
      </c>
    </row>
    <row r="102" spans="1:5" ht="165.75">
      <c r="A102" t="s">
        <v>44</v>
      </c>
      <c r="E102" s="29" t="s">
        <v>198</v>
      </c>
    </row>
    <row r="103" spans="1:16" ht="12.75">
      <c r="A103" s="19" t="s">
        <v>35</v>
      </c>
      <c s="23" t="s">
        <v>199</v>
      </c>
      <c s="23" t="s">
        <v>200</v>
      </c>
      <c s="19" t="s">
        <v>37</v>
      </c>
      <c s="24" t="s">
        <v>201</v>
      </c>
      <c s="25" t="s">
        <v>85</v>
      </c>
      <c s="26">
        <v>1279.2</v>
      </c>
      <c s="27">
        <v>0</v>
      </c>
      <c s="27">
        <f>ROUND(ROUND(H103,2)*ROUND(G103,3),2)</f>
      </c>
      <c r="O103">
        <f>(I103*21)/100</f>
      </c>
      <c t="s">
        <v>13</v>
      </c>
    </row>
    <row r="104" spans="1:5" ht="38.25">
      <c r="A104" s="28" t="s">
        <v>40</v>
      </c>
      <c r="E104" s="29" t="s">
        <v>202</v>
      </c>
    </row>
    <row r="105" spans="1:5" ht="25.5">
      <c r="A105" s="30" t="s">
        <v>42</v>
      </c>
      <c r="E105" s="31" t="s">
        <v>203</v>
      </c>
    </row>
    <row r="106" spans="1:5" ht="38.25">
      <c r="A106" t="s">
        <v>44</v>
      </c>
      <c r="E106" s="29" t="s">
        <v>204</v>
      </c>
    </row>
    <row r="107" spans="1:16" ht="12.75">
      <c r="A107" s="19" t="s">
        <v>35</v>
      </c>
      <c s="23" t="s">
        <v>205</v>
      </c>
      <c s="23" t="s">
        <v>206</v>
      </c>
      <c s="19" t="s">
        <v>37</v>
      </c>
      <c s="24" t="s">
        <v>207</v>
      </c>
      <c s="25" t="s">
        <v>123</v>
      </c>
      <c s="26">
        <v>5308.9</v>
      </c>
      <c s="27">
        <v>0</v>
      </c>
      <c s="27">
        <f>ROUND(ROUND(H107,2)*ROUND(G107,3),2)</f>
      </c>
      <c r="O107">
        <f>(I107*21)/100</f>
      </c>
      <c t="s">
        <v>13</v>
      </c>
    </row>
    <row r="108" spans="1:5" ht="25.5">
      <c r="A108" s="28" t="s">
        <v>40</v>
      </c>
      <c r="E108" s="29" t="s">
        <v>208</v>
      </c>
    </row>
    <row r="109" spans="1:5" ht="63.75">
      <c r="A109" s="30" t="s">
        <v>42</v>
      </c>
      <c r="E109" s="31" t="s">
        <v>209</v>
      </c>
    </row>
    <row r="110" spans="1:5" ht="102">
      <c r="A110" t="s">
        <v>44</v>
      </c>
      <c r="E110" s="29" t="s">
        <v>210</v>
      </c>
    </row>
    <row r="111" spans="1:16" ht="12.75">
      <c r="A111" s="19" t="s">
        <v>35</v>
      </c>
      <c s="23" t="s">
        <v>211</v>
      </c>
      <c s="23" t="s">
        <v>212</v>
      </c>
      <c s="19" t="s">
        <v>37</v>
      </c>
      <c s="24" t="s">
        <v>213</v>
      </c>
      <c s="25" t="s">
        <v>123</v>
      </c>
      <c s="26">
        <v>1112.5</v>
      </c>
      <c s="27">
        <v>0</v>
      </c>
      <c s="27">
        <f>ROUND(ROUND(H111,2)*ROUND(G111,3),2)</f>
      </c>
      <c r="O111">
        <f>(I111*21)/100</f>
      </c>
      <c t="s">
        <v>13</v>
      </c>
    </row>
    <row r="112" spans="1:5" ht="12.75">
      <c r="A112" s="28" t="s">
        <v>40</v>
      </c>
      <c r="E112" s="29" t="s">
        <v>214</v>
      </c>
    </row>
    <row r="113" spans="1:5" ht="51">
      <c r="A113" s="30" t="s">
        <v>42</v>
      </c>
      <c r="E113" s="31" t="s">
        <v>215</v>
      </c>
    </row>
    <row r="114" spans="1:5" ht="102">
      <c r="A114" t="s">
        <v>44</v>
      </c>
      <c r="E114" s="29" t="s">
        <v>216</v>
      </c>
    </row>
    <row r="115" spans="1:16" ht="12.75">
      <c r="A115" s="19" t="s">
        <v>35</v>
      </c>
      <c s="23" t="s">
        <v>217</v>
      </c>
      <c s="23" t="s">
        <v>218</v>
      </c>
      <c s="19" t="s">
        <v>37</v>
      </c>
      <c s="24" t="s">
        <v>219</v>
      </c>
      <c s="25" t="s">
        <v>123</v>
      </c>
      <c s="26">
        <v>4797</v>
      </c>
      <c s="27">
        <v>0</v>
      </c>
      <c s="27">
        <f>ROUND(ROUND(H115,2)*ROUND(G115,3),2)</f>
      </c>
      <c r="O115">
        <f>(I115*21)/100</f>
      </c>
      <c t="s">
        <v>13</v>
      </c>
    </row>
    <row r="116" spans="1:5" ht="89.25">
      <c r="A116" s="28" t="s">
        <v>40</v>
      </c>
      <c r="E116" s="29" t="s">
        <v>220</v>
      </c>
    </row>
    <row r="117" spans="1:5" ht="25.5">
      <c r="A117" s="30" t="s">
        <v>42</v>
      </c>
      <c r="E117" s="31" t="s">
        <v>221</v>
      </c>
    </row>
    <row r="118" spans="1:5" ht="102">
      <c r="A118" t="s">
        <v>44</v>
      </c>
      <c r="E118" s="29" t="s">
        <v>216</v>
      </c>
    </row>
    <row r="119" spans="1:18" ht="12.75" customHeight="1">
      <c r="A119" s="5" t="s">
        <v>33</v>
      </c>
      <c s="5"/>
      <c s="35" t="s">
        <v>23</v>
      </c>
      <c s="5"/>
      <c s="21" t="s">
        <v>222</v>
      </c>
      <c s="5"/>
      <c s="5"/>
      <c s="5"/>
      <c s="36">
        <f>0+Q119</f>
      </c>
      <c r="O119">
        <f>0+R119</f>
      </c>
      <c r="Q119">
        <f>0+I120+I124+I128</f>
      </c>
      <c>
        <f>0+O120+O124+O128</f>
      </c>
    </row>
    <row r="120" spans="1:16" ht="12.75">
      <c r="A120" s="19" t="s">
        <v>35</v>
      </c>
      <c s="23" t="s">
        <v>223</v>
      </c>
      <c s="23" t="s">
        <v>224</v>
      </c>
      <c s="19" t="s">
        <v>37</v>
      </c>
      <c s="24" t="s">
        <v>225</v>
      </c>
      <c s="25" t="s">
        <v>85</v>
      </c>
      <c s="26">
        <v>2.34</v>
      </c>
      <c s="27">
        <v>0</v>
      </c>
      <c s="27">
        <f>ROUND(ROUND(H120,2)*ROUND(G120,3),2)</f>
      </c>
      <c r="O120">
        <f>(I120*21)/100</f>
      </c>
      <c t="s">
        <v>13</v>
      </c>
    </row>
    <row r="121" spans="1:5" ht="25.5">
      <c r="A121" s="28" t="s">
        <v>40</v>
      </c>
      <c r="E121" s="29" t="s">
        <v>226</v>
      </c>
    </row>
    <row r="122" spans="1:5" ht="51">
      <c r="A122" s="30" t="s">
        <v>42</v>
      </c>
      <c r="E122" s="31" t="s">
        <v>227</v>
      </c>
    </row>
    <row r="123" spans="1:5" ht="369.75">
      <c r="A123" t="s">
        <v>44</v>
      </c>
      <c r="E123" s="29" t="s">
        <v>228</v>
      </c>
    </row>
    <row r="124" spans="1:16" ht="12.75">
      <c r="A124" s="19" t="s">
        <v>35</v>
      </c>
      <c s="23" t="s">
        <v>229</v>
      </c>
      <c s="23" t="s">
        <v>230</v>
      </c>
      <c s="19" t="s">
        <v>37</v>
      </c>
      <c s="24" t="s">
        <v>231</v>
      </c>
      <c s="25" t="s">
        <v>85</v>
      </c>
      <c s="26">
        <v>8.76</v>
      </c>
      <c s="27">
        <v>0</v>
      </c>
      <c s="27">
        <f>ROUND(ROUND(H124,2)*ROUND(G124,3),2)</f>
      </c>
      <c r="O124">
        <f>(I124*21)/100</f>
      </c>
      <c t="s">
        <v>13</v>
      </c>
    </row>
    <row r="125" spans="1:5" ht="12.75">
      <c r="A125" s="28" t="s">
        <v>40</v>
      </c>
      <c r="E125" s="29" t="s">
        <v>232</v>
      </c>
    </row>
    <row r="126" spans="1:5" ht="63.75">
      <c r="A126" s="30" t="s">
        <v>42</v>
      </c>
      <c r="E126" s="31" t="s">
        <v>233</v>
      </c>
    </row>
    <row r="127" spans="1:5" ht="293.25">
      <c r="A127" t="s">
        <v>44</v>
      </c>
      <c r="E127" s="29" t="s">
        <v>234</v>
      </c>
    </row>
    <row r="128" spans="1:16" ht="12.75">
      <c r="A128" s="19" t="s">
        <v>35</v>
      </c>
      <c s="23" t="s">
        <v>235</v>
      </c>
      <c s="23" t="s">
        <v>236</v>
      </c>
      <c s="19" t="s">
        <v>37</v>
      </c>
      <c s="24" t="s">
        <v>237</v>
      </c>
      <c s="25" t="s">
        <v>85</v>
      </c>
      <c s="26">
        <v>3.12</v>
      </c>
      <c s="27">
        <v>0</v>
      </c>
      <c s="27">
        <f>ROUND(ROUND(H128,2)*ROUND(G128,3),2)</f>
      </c>
      <c r="O128">
        <f>(I128*21)/100</f>
      </c>
      <c t="s">
        <v>13</v>
      </c>
    </row>
    <row r="129" spans="1:5" ht="38.25">
      <c r="A129" s="28" t="s">
        <v>40</v>
      </c>
      <c r="E129" s="29" t="s">
        <v>238</v>
      </c>
    </row>
    <row r="130" spans="1:5" ht="51">
      <c r="A130" s="30" t="s">
        <v>42</v>
      </c>
      <c r="E130" s="31" t="s">
        <v>239</v>
      </c>
    </row>
    <row r="131" spans="1:5" ht="102">
      <c r="A131" t="s">
        <v>44</v>
      </c>
      <c r="E131" s="29" t="s">
        <v>240</v>
      </c>
    </row>
    <row r="132" spans="1:18" ht="12.75" customHeight="1">
      <c r="A132" s="5" t="s">
        <v>33</v>
      </c>
      <c s="5"/>
      <c s="35" t="s">
        <v>25</v>
      </c>
      <c s="5"/>
      <c s="21" t="s">
        <v>241</v>
      </c>
      <c s="5"/>
      <c s="5"/>
      <c s="5"/>
      <c s="36">
        <f>0+Q132</f>
      </c>
      <c r="O132">
        <f>0+R132</f>
      </c>
      <c r="Q132">
        <f>0+I133+I137+I141+I145+I149+I153+I157+I161+I165+I169+I173+I177+I181+I185+I189</f>
      </c>
      <c>
        <f>0+O133+O137+O141+O145+O149+O153+O157+O161+O165+O169+O173+O177+O181+O185+O189</f>
      </c>
    </row>
    <row r="133" spans="1:16" ht="12.75">
      <c r="A133" s="19" t="s">
        <v>35</v>
      </c>
      <c s="23" t="s">
        <v>242</v>
      </c>
      <c s="23" t="s">
        <v>243</v>
      </c>
      <c s="19" t="s">
        <v>19</v>
      </c>
      <c s="24" t="s">
        <v>244</v>
      </c>
      <c s="25" t="s">
        <v>85</v>
      </c>
      <c s="26">
        <v>345.384</v>
      </c>
      <c s="27">
        <v>0</v>
      </c>
      <c s="27">
        <f>ROUND(ROUND(H133,2)*ROUND(G133,3),2)</f>
      </c>
      <c r="O133">
        <f>(I133*21)/100</f>
      </c>
      <c t="s">
        <v>13</v>
      </c>
    </row>
    <row r="134" spans="1:5" ht="51">
      <c r="A134" s="28" t="s">
        <v>40</v>
      </c>
      <c r="E134" s="29" t="s">
        <v>245</v>
      </c>
    </row>
    <row r="135" spans="1:5" ht="25.5">
      <c r="A135" s="30" t="s">
        <v>42</v>
      </c>
      <c r="E135" s="31" t="s">
        <v>246</v>
      </c>
    </row>
    <row r="136" spans="1:5" ht="51">
      <c r="A136" t="s">
        <v>44</v>
      </c>
      <c r="E136" s="29" t="s">
        <v>247</v>
      </c>
    </row>
    <row r="137" spans="1:16" ht="12.75">
      <c r="A137" s="19" t="s">
        <v>35</v>
      </c>
      <c s="23" t="s">
        <v>248</v>
      </c>
      <c s="23" t="s">
        <v>243</v>
      </c>
      <c s="19" t="s">
        <v>13</v>
      </c>
      <c s="24" t="s">
        <v>244</v>
      </c>
      <c s="25" t="s">
        <v>85</v>
      </c>
      <c s="26">
        <v>379.922</v>
      </c>
      <c s="27">
        <v>0</v>
      </c>
      <c s="27">
        <f>ROUND(ROUND(H137,2)*ROUND(G137,3),2)</f>
      </c>
      <c r="O137">
        <f>(I137*21)/100</f>
      </c>
      <c t="s">
        <v>13</v>
      </c>
    </row>
    <row r="138" spans="1:5" ht="51">
      <c r="A138" s="28" t="s">
        <v>40</v>
      </c>
      <c r="E138" s="29" t="s">
        <v>249</v>
      </c>
    </row>
    <row r="139" spans="1:5" ht="25.5">
      <c r="A139" s="30" t="s">
        <v>42</v>
      </c>
      <c r="E139" s="31" t="s">
        <v>250</v>
      </c>
    </row>
    <row r="140" spans="1:5" ht="51">
      <c r="A140" t="s">
        <v>44</v>
      </c>
      <c r="E140" s="29" t="s">
        <v>247</v>
      </c>
    </row>
    <row r="141" spans="1:16" ht="12.75">
      <c r="A141" s="19" t="s">
        <v>35</v>
      </c>
      <c s="23" t="s">
        <v>251</v>
      </c>
      <c s="23" t="s">
        <v>252</v>
      </c>
      <c s="19" t="s">
        <v>19</v>
      </c>
      <c s="24" t="s">
        <v>253</v>
      </c>
      <c s="25" t="s">
        <v>85</v>
      </c>
      <c s="26">
        <v>230.256</v>
      </c>
      <c s="27">
        <v>0</v>
      </c>
      <c s="27">
        <f>ROUND(ROUND(H141,2)*ROUND(G141,3),2)</f>
      </c>
      <c r="O141">
        <f>(I141*21)/100</f>
      </c>
      <c t="s">
        <v>13</v>
      </c>
    </row>
    <row r="142" spans="1:5" ht="51">
      <c r="A142" s="28" t="s">
        <v>40</v>
      </c>
      <c r="E142" s="29" t="s">
        <v>254</v>
      </c>
    </row>
    <row r="143" spans="1:5" ht="25.5">
      <c r="A143" s="30" t="s">
        <v>42</v>
      </c>
      <c r="E143" s="31" t="s">
        <v>255</v>
      </c>
    </row>
    <row r="144" spans="1:5" ht="102">
      <c r="A144" t="s">
        <v>44</v>
      </c>
      <c r="E144" s="29" t="s">
        <v>256</v>
      </c>
    </row>
    <row r="145" spans="1:16" ht="12.75">
      <c r="A145" s="19" t="s">
        <v>35</v>
      </c>
      <c s="23" t="s">
        <v>257</v>
      </c>
      <c s="23" t="s">
        <v>252</v>
      </c>
      <c s="19" t="s">
        <v>13</v>
      </c>
      <c s="24" t="s">
        <v>253</v>
      </c>
      <c s="25" t="s">
        <v>85</v>
      </c>
      <c s="26">
        <v>253.282</v>
      </c>
      <c s="27">
        <v>0</v>
      </c>
      <c s="27">
        <f>ROUND(ROUND(H145,2)*ROUND(G145,3),2)</f>
      </c>
      <c r="O145">
        <f>(I145*21)/100</f>
      </c>
      <c t="s">
        <v>13</v>
      </c>
    </row>
    <row r="146" spans="1:5" ht="51">
      <c r="A146" s="28" t="s">
        <v>40</v>
      </c>
      <c r="E146" s="29" t="s">
        <v>258</v>
      </c>
    </row>
    <row r="147" spans="1:5" ht="25.5">
      <c r="A147" s="30" t="s">
        <v>42</v>
      </c>
      <c r="E147" s="31" t="s">
        <v>259</v>
      </c>
    </row>
    <row r="148" spans="1:5" ht="102">
      <c r="A148" t="s">
        <v>44</v>
      </c>
      <c r="E148" s="29" t="s">
        <v>256</v>
      </c>
    </row>
    <row r="149" spans="1:16" ht="12.75">
      <c r="A149" s="19" t="s">
        <v>35</v>
      </c>
      <c s="23" t="s">
        <v>260</v>
      </c>
      <c s="23" t="s">
        <v>261</v>
      </c>
      <c s="19" t="s">
        <v>37</v>
      </c>
      <c s="24" t="s">
        <v>262</v>
      </c>
      <c s="25" t="s">
        <v>123</v>
      </c>
      <c s="26">
        <v>50.5</v>
      </c>
      <c s="27">
        <v>0</v>
      </c>
      <c s="27">
        <f>ROUND(ROUND(H149,2)*ROUND(G149,3),2)</f>
      </c>
      <c r="O149">
        <f>(I149*21)/100</f>
      </c>
      <c t="s">
        <v>13</v>
      </c>
    </row>
    <row r="150" spans="1:5" ht="12.75">
      <c r="A150" s="28" t="s">
        <v>40</v>
      </c>
      <c r="E150" s="29" t="s">
        <v>263</v>
      </c>
    </row>
    <row r="151" spans="1:5" ht="12.75">
      <c r="A151" s="30" t="s">
        <v>42</v>
      </c>
      <c r="E151" s="31" t="s">
        <v>264</v>
      </c>
    </row>
    <row r="152" spans="1:5" ht="102">
      <c r="A152" t="s">
        <v>44</v>
      </c>
      <c r="E152" s="29" t="s">
        <v>256</v>
      </c>
    </row>
    <row r="153" spans="1:16" ht="12.75">
      <c r="A153" s="19" t="s">
        <v>35</v>
      </c>
      <c s="23" t="s">
        <v>265</v>
      </c>
      <c s="23" t="s">
        <v>266</v>
      </c>
      <c s="19" t="s">
        <v>37</v>
      </c>
      <c s="24" t="s">
        <v>267</v>
      </c>
      <c s="25" t="s">
        <v>123</v>
      </c>
      <c s="26">
        <v>1131.5</v>
      </c>
      <c s="27">
        <v>0</v>
      </c>
      <c s="27">
        <f>ROUND(ROUND(H153,2)*ROUND(G153,3),2)</f>
      </c>
      <c r="O153">
        <f>(I153*21)/100</f>
      </c>
      <c t="s">
        <v>13</v>
      </c>
    </row>
    <row r="154" spans="1:5" ht="12.75">
      <c r="A154" s="28" t="s">
        <v>40</v>
      </c>
      <c r="E154" s="29" t="s">
        <v>268</v>
      </c>
    </row>
    <row r="155" spans="1:5" ht="51">
      <c r="A155" s="30" t="s">
        <v>42</v>
      </c>
      <c r="E155" s="31" t="s">
        <v>269</v>
      </c>
    </row>
    <row r="156" spans="1:5" ht="102">
      <c r="A156" t="s">
        <v>44</v>
      </c>
      <c r="E156" s="29" t="s">
        <v>256</v>
      </c>
    </row>
    <row r="157" spans="1:16" ht="12.75">
      <c r="A157" s="19" t="s">
        <v>35</v>
      </c>
      <c s="23" t="s">
        <v>270</v>
      </c>
      <c s="23" t="s">
        <v>271</v>
      </c>
      <c s="19" t="s">
        <v>37</v>
      </c>
      <c s="24" t="s">
        <v>272</v>
      </c>
      <c s="25" t="s">
        <v>123</v>
      </c>
      <c s="26">
        <v>655.7</v>
      </c>
      <c s="27">
        <v>0</v>
      </c>
      <c s="27">
        <f>ROUND(ROUND(H157,2)*ROUND(G157,3),2)</f>
      </c>
      <c r="O157">
        <f>(I157*21)/100</f>
      </c>
      <c t="s">
        <v>13</v>
      </c>
    </row>
    <row r="158" spans="1:5" ht="12.75">
      <c r="A158" s="28" t="s">
        <v>40</v>
      </c>
      <c r="E158" s="29" t="s">
        <v>273</v>
      </c>
    </row>
    <row r="159" spans="1:5" ht="25.5">
      <c r="A159" s="30" t="s">
        <v>42</v>
      </c>
      <c r="E159" s="31" t="s">
        <v>274</v>
      </c>
    </row>
    <row r="160" spans="1:5" ht="51">
      <c r="A160" t="s">
        <v>44</v>
      </c>
      <c r="E160" s="29" t="s">
        <v>275</v>
      </c>
    </row>
    <row r="161" spans="1:16" ht="12.75">
      <c r="A161" s="19" t="s">
        <v>35</v>
      </c>
      <c s="23" t="s">
        <v>276</v>
      </c>
      <c s="23" t="s">
        <v>277</v>
      </c>
      <c s="19" t="s">
        <v>37</v>
      </c>
      <c s="24" t="s">
        <v>278</v>
      </c>
      <c s="25" t="s">
        <v>123</v>
      </c>
      <c s="26">
        <v>3437.5</v>
      </c>
      <c s="27">
        <v>0</v>
      </c>
      <c s="27">
        <f>ROUND(ROUND(H161,2)*ROUND(G161,3),2)</f>
      </c>
      <c r="O161">
        <f>(I161*21)/100</f>
      </c>
      <c t="s">
        <v>13</v>
      </c>
    </row>
    <row r="162" spans="1:5" ht="12.75">
      <c r="A162" s="28" t="s">
        <v>40</v>
      </c>
      <c r="E162" s="29" t="s">
        <v>279</v>
      </c>
    </row>
    <row r="163" spans="1:5" ht="114.75">
      <c r="A163" s="30" t="s">
        <v>42</v>
      </c>
      <c r="E163" s="31" t="s">
        <v>280</v>
      </c>
    </row>
    <row r="164" spans="1:5" ht="51">
      <c r="A164" t="s">
        <v>44</v>
      </c>
      <c r="E164" s="29" t="s">
        <v>275</v>
      </c>
    </row>
    <row r="165" spans="1:16" ht="12.75">
      <c r="A165" s="19" t="s">
        <v>35</v>
      </c>
      <c s="23" t="s">
        <v>281</v>
      </c>
      <c s="23" t="s">
        <v>282</v>
      </c>
      <c s="19" t="s">
        <v>37</v>
      </c>
      <c s="24" t="s">
        <v>283</v>
      </c>
      <c s="25" t="s">
        <v>123</v>
      </c>
      <c s="26">
        <v>6632</v>
      </c>
      <c s="27">
        <v>0</v>
      </c>
      <c s="27">
        <f>ROUND(ROUND(H165,2)*ROUND(G165,3),2)</f>
      </c>
      <c r="O165">
        <f>(I165*21)/100</f>
      </c>
      <c t="s">
        <v>13</v>
      </c>
    </row>
    <row r="166" spans="1:5" ht="12.75">
      <c r="A166" s="28" t="s">
        <v>40</v>
      </c>
      <c r="E166" s="29" t="s">
        <v>284</v>
      </c>
    </row>
    <row r="167" spans="1:5" ht="63.75">
      <c r="A167" s="30" t="s">
        <v>42</v>
      </c>
      <c r="E167" s="31" t="s">
        <v>285</v>
      </c>
    </row>
    <row r="168" spans="1:5" ht="51">
      <c r="A168" t="s">
        <v>44</v>
      </c>
      <c r="E168" s="29" t="s">
        <v>275</v>
      </c>
    </row>
    <row r="169" spans="1:16" ht="12.75">
      <c r="A169" s="19" t="s">
        <v>35</v>
      </c>
      <c s="23" t="s">
        <v>286</v>
      </c>
      <c s="23" t="s">
        <v>287</v>
      </c>
      <c s="19" t="s">
        <v>37</v>
      </c>
      <c s="24" t="s">
        <v>288</v>
      </c>
      <c s="25" t="s">
        <v>123</v>
      </c>
      <c s="26">
        <v>13542.42</v>
      </c>
      <c s="27">
        <v>0</v>
      </c>
      <c s="27">
        <f>ROUND(ROUND(H169,2)*ROUND(G169,3),2)</f>
      </c>
      <c r="O169">
        <f>(I169*21)/100</f>
      </c>
      <c t="s">
        <v>13</v>
      </c>
    </row>
    <row r="170" spans="1:5" ht="12.75">
      <c r="A170" s="28" t="s">
        <v>40</v>
      </c>
      <c r="E170" s="29" t="s">
        <v>284</v>
      </c>
    </row>
    <row r="171" spans="1:5" ht="63.75">
      <c r="A171" s="30" t="s">
        <v>42</v>
      </c>
      <c r="E171" s="31" t="s">
        <v>289</v>
      </c>
    </row>
    <row r="172" spans="1:5" ht="51">
      <c r="A172" t="s">
        <v>44</v>
      </c>
      <c r="E172" s="29" t="s">
        <v>275</v>
      </c>
    </row>
    <row r="173" spans="1:16" ht="12.75">
      <c r="A173" s="19" t="s">
        <v>35</v>
      </c>
      <c s="23" t="s">
        <v>290</v>
      </c>
      <c s="23" t="s">
        <v>291</v>
      </c>
      <c s="19" t="s">
        <v>37</v>
      </c>
      <c s="24" t="s">
        <v>292</v>
      </c>
      <c s="25" t="s">
        <v>123</v>
      </c>
      <c s="26">
        <v>6632</v>
      </c>
      <c s="27">
        <v>0</v>
      </c>
      <c s="27">
        <f>ROUND(ROUND(H173,2)*ROUND(G173,3),2)</f>
      </c>
      <c r="O173">
        <f>(I173*21)/100</f>
      </c>
      <c t="s">
        <v>13</v>
      </c>
    </row>
    <row r="174" spans="1:5" ht="12.75">
      <c r="A174" s="28" t="s">
        <v>40</v>
      </c>
      <c r="E174" s="29" t="s">
        <v>293</v>
      </c>
    </row>
    <row r="175" spans="1:5" ht="51">
      <c r="A175" s="30" t="s">
        <v>42</v>
      </c>
      <c r="E175" s="31" t="s">
        <v>294</v>
      </c>
    </row>
    <row r="176" spans="1:5" ht="140.25">
      <c r="A176" t="s">
        <v>44</v>
      </c>
      <c r="E176" s="29" t="s">
        <v>295</v>
      </c>
    </row>
    <row r="177" spans="1:16" ht="12.75">
      <c r="A177" s="19" t="s">
        <v>35</v>
      </c>
      <c s="23" t="s">
        <v>296</v>
      </c>
      <c s="23" t="s">
        <v>297</v>
      </c>
      <c s="19" t="s">
        <v>37</v>
      </c>
      <c s="24" t="s">
        <v>298</v>
      </c>
      <c s="25" t="s">
        <v>123</v>
      </c>
      <c s="26">
        <v>13507.42</v>
      </c>
      <c s="27">
        <v>0</v>
      </c>
      <c s="27">
        <f>ROUND(ROUND(H177,2)*ROUND(G177,3),2)</f>
      </c>
      <c r="O177">
        <f>(I177*21)/100</f>
      </c>
      <c t="s">
        <v>13</v>
      </c>
    </row>
    <row r="178" spans="1:5" ht="12.75">
      <c r="A178" s="28" t="s">
        <v>40</v>
      </c>
      <c r="E178" s="29" t="s">
        <v>299</v>
      </c>
    </row>
    <row r="179" spans="1:5" ht="76.5">
      <c r="A179" s="30" t="s">
        <v>42</v>
      </c>
      <c r="E179" s="31" t="s">
        <v>300</v>
      </c>
    </row>
    <row r="180" spans="1:5" ht="140.25">
      <c r="A180" t="s">
        <v>44</v>
      </c>
      <c r="E180" s="29" t="s">
        <v>295</v>
      </c>
    </row>
    <row r="181" spans="1:16" ht="12.75">
      <c r="A181" s="19" t="s">
        <v>35</v>
      </c>
      <c s="23" t="s">
        <v>301</v>
      </c>
      <c s="23" t="s">
        <v>302</v>
      </c>
      <c s="19" t="s">
        <v>37</v>
      </c>
      <c s="24" t="s">
        <v>303</v>
      </c>
      <c s="25" t="s">
        <v>123</v>
      </c>
      <c s="26">
        <v>3404</v>
      </c>
      <c s="27">
        <v>0</v>
      </c>
      <c s="27">
        <f>ROUND(ROUND(H181,2)*ROUND(G181,3),2)</f>
      </c>
      <c r="O181">
        <f>(I181*21)/100</f>
      </c>
      <c t="s">
        <v>13</v>
      </c>
    </row>
    <row r="182" spans="1:5" ht="12.75">
      <c r="A182" s="28" t="s">
        <v>40</v>
      </c>
      <c r="E182" s="29" t="s">
        <v>304</v>
      </c>
    </row>
    <row r="183" spans="1:5" ht="89.25">
      <c r="A183" s="30" t="s">
        <v>42</v>
      </c>
      <c r="E183" s="31" t="s">
        <v>305</v>
      </c>
    </row>
    <row r="184" spans="1:5" ht="140.25">
      <c r="A184" t="s">
        <v>44</v>
      </c>
      <c r="E184" s="29" t="s">
        <v>295</v>
      </c>
    </row>
    <row r="185" spans="1:16" ht="12.75">
      <c r="A185" s="19" t="s">
        <v>35</v>
      </c>
      <c s="23" t="s">
        <v>306</v>
      </c>
      <c s="23" t="s">
        <v>307</v>
      </c>
      <c s="19" t="s">
        <v>37</v>
      </c>
      <c s="24" t="s">
        <v>308</v>
      </c>
      <c s="25" t="s">
        <v>123</v>
      </c>
      <c s="26">
        <v>3437.5</v>
      </c>
      <c s="27">
        <v>0</v>
      </c>
      <c s="27">
        <f>ROUND(ROUND(H185,2)*ROUND(G185,3),2)</f>
      </c>
      <c r="O185">
        <f>(I185*21)/100</f>
      </c>
      <c t="s">
        <v>13</v>
      </c>
    </row>
    <row r="186" spans="1:5" ht="12.75">
      <c r="A186" s="28" t="s">
        <v>40</v>
      </c>
      <c r="E186" s="29" t="s">
        <v>309</v>
      </c>
    </row>
    <row r="187" spans="1:5" ht="114.75">
      <c r="A187" s="30" t="s">
        <v>42</v>
      </c>
      <c r="E187" s="31" t="s">
        <v>280</v>
      </c>
    </row>
    <row r="188" spans="1:5" ht="25.5">
      <c r="A188" t="s">
        <v>44</v>
      </c>
      <c r="E188" s="29" t="s">
        <v>310</v>
      </c>
    </row>
    <row r="189" spans="1:16" ht="12.75">
      <c r="A189" s="19" t="s">
        <v>35</v>
      </c>
      <c s="23" t="s">
        <v>311</v>
      </c>
      <c s="23" t="s">
        <v>312</v>
      </c>
      <c s="19" t="s">
        <v>37</v>
      </c>
      <c s="24" t="s">
        <v>313</v>
      </c>
      <c s="25" t="s">
        <v>123</v>
      </c>
      <c s="26">
        <v>99</v>
      </c>
      <c s="27">
        <v>0</v>
      </c>
      <c s="27">
        <f>ROUND(ROUND(H189,2)*ROUND(G189,3),2)</f>
      </c>
      <c r="O189">
        <f>(I189*21)/100</f>
      </c>
      <c t="s">
        <v>13</v>
      </c>
    </row>
    <row r="190" spans="1:5" ht="25.5">
      <c r="A190" s="28" t="s">
        <v>40</v>
      </c>
      <c r="E190" s="29" t="s">
        <v>314</v>
      </c>
    </row>
    <row r="191" spans="1:5" ht="25.5">
      <c r="A191" s="30" t="s">
        <v>42</v>
      </c>
      <c r="E191" s="31" t="s">
        <v>315</v>
      </c>
    </row>
    <row r="192" spans="1:5" ht="153">
      <c r="A192" t="s">
        <v>44</v>
      </c>
      <c r="E192" s="29" t="s">
        <v>316</v>
      </c>
    </row>
    <row r="193" spans="1:18" ht="12.75" customHeight="1">
      <c r="A193" s="5" t="s">
        <v>33</v>
      </c>
      <c s="5"/>
      <c s="35" t="s">
        <v>69</v>
      </c>
      <c s="5"/>
      <c s="21" t="s">
        <v>317</v>
      </c>
      <c s="5"/>
      <c s="5"/>
      <c s="5"/>
      <c s="36">
        <f>0+Q193</f>
      </c>
      <c r="O193">
        <f>0+R193</f>
      </c>
      <c r="Q193">
        <f>0+I194</f>
      </c>
      <c>
        <f>0+O194</f>
      </c>
    </row>
    <row r="194" spans="1:16" ht="12.75">
      <c r="A194" s="19" t="s">
        <v>35</v>
      </c>
      <c s="23" t="s">
        <v>318</v>
      </c>
      <c s="23" t="s">
        <v>319</v>
      </c>
      <c s="19" t="s">
        <v>37</v>
      </c>
      <c s="24" t="s">
        <v>320</v>
      </c>
      <c s="25" t="s">
        <v>99</v>
      </c>
      <c s="26">
        <v>51</v>
      </c>
      <c s="27">
        <v>0</v>
      </c>
      <c s="27">
        <f>ROUND(ROUND(H194,2)*ROUND(G194,3),2)</f>
      </c>
      <c r="O194">
        <f>(I194*21)/100</f>
      </c>
      <c t="s">
        <v>13</v>
      </c>
    </row>
    <row r="195" spans="1:5" ht="12.75">
      <c r="A195" s="28" t="s">
        <v>40</v>
      </c>
      <c r="E195" s="29" t="s">
        <v>321</v>
      </c>
    </row>
    <row r="196" spans="1:5" ht="12.75">
      <c r="A196" s="30" t="s">
        <v>42</v>
      </c>
      <c r="E196" s="31" t="s">
        <v>322</v>
      </c>
    </row>
    <row r="197" spans="1:5" ht="255">
      <c r="A197" t="s">
        <v>44</v>
      </c>
      <c r="E197" s="29" t="s">
        <v>323</v>
      </c>
    </row>
    <row r="198" spans="1:18" ht="12.75" customHeight="1">
      <c r="A198" s="5" t="s">
        <v>33</v>
      </c>
      <c s="5"/>
      <c s="35" t="s">
        <v>30</v>
      </c>
      <c s="5"/>
      <c s="21" t="s">
        <v>324</v>
      </c>
      <c s="5"/>
      <c s="5"/>
      <c s="5"/>
      <c s="36">
        <f>0+Q198</f>
      </c>
      <c r="O198">
        <f>0+R198</f>
      </c>
      <c r="Q198">
        <f>0+I199+I203+I207+I211+I215+I219+I223+I227+I231+I235+I239+I243+I247</f>
      </c>
      <c>
        <f>0+O199+O203+O207+O211+O215+O219+O223+O227+O231+O235+O239+O243+O247</f>
      </c>
    </row>
    <row r="199" spans="1:16" ht="12.75">
      <c r="A199" s="19" t="s">
        <v>35</v>
      </c>
      <c s="23" t="s">
        <v>325</v>
      </c>
      <c s="23" t="s">
        <v>326</v>
      </c>
      <c s="19" t="s">
        <v>37</v>
      </c>
      <c s="24" t="s">
        <v>327</v>
      </c>
      <c s="25" t="s">
        <v>66</v>
      </c>
      <c s="26">
        <v>108</v>
      </c>
      <c s="27">
        <v>0</v>
      </c>
      <c s="27">
        <f>ROUND(ROUND(H199,2)*ROUND(G199,3),2)</f>
      </c>
      <c r="O199">
        <f>(I199*21)/100</f>
      </c>
      <c t="s">
        <v>13</v>
      </c>
    </row>
    <row r="200" spans="1:5" ht="12.75">
      <c r="A200" s="28" t="s">
        <v>40</v>
      </c>
      <c r="E200" s="29" t="s">
        <v>37</v>
      </c>
    </row>
    <row r="201" spans="1:5" ht="12.75">
      <c r="A201" s="30" t="s">
        <v>42</v>
      </c>
      <c r="E201" s="31" t="s">
        <v>328</v>
      </c>
    </row>
    <row r="202" spans="1:5" ht="51">
      <c r="A202" t="s">
        <v>44</v>
      </c>
      <c r="E202" s="29" t="s">
        <v>329</v>
      </c>
    </row>
    <row r="203" spans="1:16" ht="25.5">
      <c r="A203" s="19" t="s">
        <v>35</v>
      </c>
      <c s="23" t="s">
        <v>330</v>
      </c>
      <c s="23" t="s">
        <v>331</v>
      </c>
      <c s="19" t="s">
        <v>37</v>
      </c>
      <c s="24" t="s">
        <v>332</v>
      </c>
      <c s="25" t="s">
        <v>66</v>
      </c>
      <c s="26">
        <v>6</v>
      </c>
      <c s="27">
        <v>0</v>
      </c>
      <c s="27">
        <f>ROUND(ROUND(H203,2)*ROUND(G203,3),2)</f>
      </c>
      <c r="O203">
        <f>(I203*21)/100</f>
      </c>
      <c t="s">
        <v>13</v>
      </c>
    </row>
    <row r="204" spans="1:5" ht="25.5">
      <c r="A204" s="28" t="s">
        <v>40</v>
      </c>
      <c r="E204" s="29" t="s">
        <v>333</v>
      </c>
    </row>
    <row r="205" spans="1:5" ht="12.75">
      <c r="A205" s="30" t="s">
        <v>42</v>
      </c>
      <c r="E205" s="31" t="s">
        <v>334</v>
      </c>
    </row>
    <row r="206" spans="1:5" ht="25.5">
      <c r="A206" t="s">
        <v>44</v>
      </c>
      <c r="E206" s="29" t="s">
        <v>335</v>
      </c>
    </row>
    <row r="207" spans="1:16" ht="25.5">
      <c r="A207" s="19" t="s">
        <v>35</v>
      </c>
      <c s="23" t="s">
        <v>336</v>
      </c>
      <c s="23" t="s">
        <v>337</v>
      </c>
      <c s="19" t="s">
        <v>37</v>
      </c>
      <c s="24" t="s">
        <v>338</v>
      </c>
      <c s="25" t="s">
        <v>66</v>
      </c>
      <c s="26">
        <v>6</v>
      </c>
      <c s="27">
        <v>0</v>
      </c>
      <c s="27">
        <f>ROUND(ROUND(H207,2)*ROUND(G207,3),2)</f>
      </c>
      <c r="O207">
        <f>(I207*21)/100</f>
      </c>
      <c t="s">
        <v>13</v>
      </c>
    </row>
    <row r="208" spans="1:5" ht="25.5">
      <c r="A208" s="28" t="s">
        <v>40</v>
      </c>
      <c r="E208" s="29" t="s">
        <v>339</v>
      </c>
    </row>
    <row r="209" spans="1:5" ht="12.75">
      <c r="A209" s="30" t="s">
        <v>42</v>
      </c>
      <c r="E209" s="31" t="s">
        <v>340</v>
      </c>
    </row>
    <row r="210" spans="1:5" ht="25.5">
      <c r="A210" t="s">
        <v>44</v>
      </c>
      <c r="E210" s="29" t="s">
        <v>341</v>
      </c>
    </row>
    <row r="211" spans="1:16" ht="25.5">
      <c r="A211" s="19" t="s">
        <v>35</v>
      </c>
      <c s="23" t="s">
        <v>342</v>
      </c>
      <c s="23" t="s">
        <v>343</v>
      </c>
      <c s="19" t="s">
        <v>37</v>
      </c>
      <c s="24" t="s">
        <v>344</v>
      </c>
      <c s="25" t="s">
        <v>66</v>
      </c>
      <c s="26">
        <v>3</v>
      </c>
      <c s="27">
        <v>0</v>
      </c>
      <c s="27">
        <f>ROUND(ROUND(H211,2)*ROUND(G211,3),2)</f>
      </c>
      <c r="O211">
        <f>(I211*21)/100</f>
      </c>
      <c t="s">
        <v>13</v>
      </c>
    </row>
    <row r="212" spans="1:5" ht="12.75">
      <c r="A212" s="28" t="s">
        <v>40</v>
      </c>
      <c r="E212" s="29" t="s">
        <v>37</v>
      </c>
    </row>
    <row r="213" spans="1:5" ht="12.75">
      <c r="A213" s="30" t="s">
        <v>42</v>
      </c>
      <c r="E213" s="31" t="s">
        <v>345</v>
      </c>
    </row>
    <row r="214" spans="1:5" ht="25.5">
      <c r="A214" t="s">
        <v>44</v>
      </c>
      <c r="E214" s="29" t="s">
        <v>346</v>
      </c>
    </row>
    <row r="215" spans="1:16" ht="12.75">
      <c r="A215" s="19" t="s">
        <v>35</v>
      </c>
      <c s="23" t="s">
        <v>347</v>
      </c>
      <c s="23" t="s">
        <v>348</v>
      </c>
      <c s="19" t="s">
        <v>37</v>
      </c>
      <c s="24" t="s">
        <v>349</v>
      </c>
      <c s="25" t="s">
        <v>66</v>
      </c>
      <c s="26">
        <v>3</v>
      </c>
      <c s="27">
        <v>0</v>
      </c>
      <c s="27">
        <f>ROUND(ROUND(H215,2)*ROUND(G215,3),2)</f>
      </c>
      <c r="O215">
        <f>(I215*21)/100</f>
      </c>
      <c t="s">
        <v>13</v>
      </c>
    </row>
    <row r="216" spans="1:5" ht="12.75">
      <c r="A216" s="28" t="s">
        <v>40</v>
      </c>
      <c r="E216" s="29" t="s">
        <v>350</v>
      </c>
    </row>
    <row r="217" spans="1:5" ht="12.75">
      <c r="A217" s="30" t="s">
        <v>42</v>
      </c>
      <c r="E217" s="31" t="s">
        <v>351</v>
      </c>
    </row>
    <row r="218" spans="1:5" ht="25.5">
      <c r="A218" t="s">
        <v>44</v>
      </c>
      <c r="E218" s="29" t="s">
        <v>335</v>
      </c>
    </row>
    <row r="219" spans="1:16" ht="25.5">
      <c r="A219" s="19" t="s">
        <v>35</v>
      </c>
      <c s="23" t="s">
        <v>352</v>
      </c>
      <c s="23" t="s">
        <v>353</v>
      </c>
      <c s="19" t="s">
        <v>37</v>
      </c>
      <c s="24" t="s">
        <v>354</v>
      </c>
      <c s="25" t="s">
        <v>123</v>
      </c>
      <c s="26">
        <v>325.125</v>
      </c>
      <c s="27">
        <v>0</v>
      </c>
      <c s="27">
        <f>ROUND(ROUND(H219,2)*ROUND(G219,3),2)</f>
      </c>
      <c r="O219">
        <f>(I219*21)/100</f>
      </c>
      <c t="s">
        <v>13</v>
      </c>
    </row>
    <row r="220" spans="1:5" ht="12.75">
      <c r="A220" s="28" t="s">
        <v>40</v>
      </c>
      <c r="E220" s="29" t="s">
        <v>37</v>
      </c>
    </row>
    <row r="221" spans="1:5" ht="12.75">
      <c r="A221" s="30" t="s">
        <v>42</v>
      </c>
      <c r="E221" s="31" t="s">
        <v>355</v>
      </c>
    </row>
    <row r="222" spans="1:5" ht="38.25">
      <c r="A222" t="s">
        <v>44</v>
      </c>
      <c r="E222" s="29" t="s">
        <v>356</v>
      </c>
    </row>
    <row r="223" spans="1:16" ht="25.5">
      <c r="A223" s="19" t="s">
        <v>35</v>
      </c>
      <c s="23" t="s">
        <v>357</v>
      </c>
      <c s="23" t="s">
        <v>358</v>
      </c>
      <c s="19" t="s">
        <v>37</v>
      </c>
      <c s="24" t="s">
        <v>359</v>
      </c>
      <c s="25" t="s">
        <v>123</v>
      </c>
      <c s="26">
        <v>325.125</v>
      </c>
      <c s="27">
        <v>0</v>
      </c>
      <c s="27">
        <f>ROUND(ROUND(H223,2)*ROUND(G223,3),2)</f>
      </c>
      <c r="O223">
        <f>(I223*21)/100</f>
      </c>
      <c t="s">
        <v>13</v>
      </c>
    </row>
    <row r="224" spans="1:5" ht="12.75">
      <c r="A224" s="28" t="s">
        <v>40</v>
      </c>
      <c r="E224" s="29" t="s">
        <v>37</v>
      </c>
    </row>
    <row r="225" spans="1:5" ht="12.75">
      <c r="A225" s="30" t="s">
        <v>42</v>
      </c>
      <c r="E225" s="31" t="s">
        <v>355</v>
      </c>
    </row>
    <row r="226" spans="1:5" ht="38.25">
      <c r="A226" t="s">
        <v>44</v>
      </c>
      <c r="E226" s="29" t="s">
        <v>356</v>
      </c>
    </row>
    <row r="227" spans="1:16" ht="12.75">
      <c r="A227" s="19" t="s">
        <v>35</v>
      </c>
      <c s="23" t="s">
        <v>360</v>
      </c>
      <c s="23" t="s">
        <v>361</v>
      </c>
      <c s="19" t="s">
        <v>37</v>
      </c>
      <c s="24" t="s">
        <v>362</v>
      </c>
      <c s="25" t="s">
        <v>99</v>
      </c>
      <c s="26">
        <v>210</v>
      </c>
      <c s="27">
        <v>0</v>
      </c>
      <c s="27">
        <f>ROUND(ROUND(H227,2)*ROUND(G227,3),2)</f>
      </c>
      <c r="O227">
        <f>(I227*21)/100</f>
      </c>
      <c t="s">
        <v>13</v>
      </c>
    </row>
    <row r="228" spans="1:5" ht="25.5">
      <c r="A228" s="28" t="s">
        <v>40</v>
      </c>
      <c r="E228" s="29" t="s">
        <v>363</v>
      </c>
    </row>
    <row r="229" spans="1:5" ht="38.25">
      <c r="A229" s="30" t="s">
        <v>42</v>
      </c>
      <c r="E229" s="31" t="s">
        <v>364</v>
      </c>
    </row>
    <row r="230" spans="1:5" ht="51">
      <c r="A230" t="s">
        <v>44</v>
      </c>
      <c r="E230" s="29" t="s">
        <v>365</v>
      </c>
    </row>
    <row r="231" spans="1:16" ht="12.75">
      <c r="A231" s="19" t="s">
        <v>35</v>
      </c>
      <c s="23" t="s">
        <v>366</v>
      </c>
      <c s="23" t="s">
        <v>367</v>
      </c>
      <c s="19" t="s">
        <v>37</v>
      </c>
      <c s="24" t="s">
        <v>368</v>
      </c>
      <c s="25" t="s">
        <v>99</v>
      </c>
      <c s="26">
        <v>3249.5</v>
      </c>
      <c s="27">
        <v>0</v>
      </c>
      <c s="27">
        <f>ROUND(ROUND(H231,2)*ROUND(G231,3),2)</f>
      </c>
      <c r="O231">
        <f>(I231*21)/100</f>
      </c>
      <c t="s">
        <v>13</v>
      </c>
    </row>
    <row r="232" spans="1:5" ht="12.75">
      <c r="A232" s="28" t="s">
        <v>40</v>
      </c>
      <c r="E232" s="29" t="s">
        <v>369</v>
      </c>
    </row>
    <row r="233" spans="1:5" ht="63.75">
      <c r="A233" s="30" t="s">
        <v>42</v>
      </c>
      <c r="E233" s="31" t="s">
        <v>370</v>
      </c>
    </row>
    <row r="234" spans="1:5" ht="25.5">
      <c r="A234" t="s">
        <v>44</v>
      </c>
      <c r="E234" s="29" t="s">
        <v>371</v>
      </c>
    </row>
    <row r="235" spans="1:16" ht="12.75">
      <c r="A235" s="19" t="s">
        <v>35</v>
      </c>
      <c s="23" t="s">
        <v>372</v>
      </c>
      <c s="23" t="s">
        <v>373</v>
      </c>
      <c s="19" t="s">
        <v>37</v>
      </c>
      <c s="24" t="s">
        <v>374</v>
      </c>
      <c s="25" t="s">
        <v>99</v>
      </c>
      <c s="26">
        <v>3249.5</v>
      </c>
      <c s="27">
        <v>0</v>
      </c>
      <c s="27">
        <f>ROUND(ROUND(H235,2)*ROUND(G235,3),2)</f>
      </c>
      <c r="O235">
        <f>(I235*21)/100</f>
      </c>
      <c t="s">
        <v>13</v>
      </c>
    </row>
    <row r="236" spans="1:5" ht="12.75">
      <c r="A236" s="28" t="s">
        <v>40</v>
      </c>
      <c r="E236" s="29" t="s">
        <v>375</v>
      </c>
    </row>
    <row r="237" spans="1:5" ht="63.75">
      <c r="A237" s="30" t="s">
        <v>42</v>
      </c>
      <c r="E237" s="31" t="s">
        <v>370</v>
      </c>
    </row>
    <row r="238" spans="1:5" ht="38.25">
      <c r="A238" t="s">
        <v>44</v>
      </c>
      <c r="E238" s="29" t="s">
        <v>376</v>
      </c>
    </row>
    <row r="239" spans="1:16" ht="12.75">
      <c r="A239" s="19" t="s">
        <v>35</v>
      </c>
      <c s="23" t="s">
        <v>377</v>
      </c>
      <c s="23" t="s">
        <v>378</v>
      </c>
      <c s="19" t="s">
        <v>37</v>
      </c>
      <c s="24" t="s">
        <v>379</v>
      </c>
      <c s="25" t="s">
        <v>99</v>
      </c>
      <c s="26">
        <v>159.9</v>
      </c>
      <c s="27">
        <v>0</v>
      </c>
      <c s="27">
        <f>ROUND(ROUND(H239,2)*ROUND(G239,3),2)</f>
      </c>
      <c r="O239">
        <f>(I239*21)/100</f>
      </c>
      <c t="s">
        <v>13</v>
      </c>
    </row>
    <row r="240" spans="1:5" ht="38.25">
      <c r="A240" s="28" t="s">
        <v>40</v>
      </c>
      <c r="E240" s="29" t="s">
        <v>380</v>
      </c>
    </row>
    <row r="241" spans="1:5" ht="12.75">
      <c r="A241" s="30" t="s">
        <v>42</v>
      </c>
      <c r="E241" s="31" t="s">
        <v>101</v>
      </c>
    </row>
    <row r="242" spans="1:5" ht="38.25">
      <c r="A242" t="s">
        <v>44</v>
      </c>
      <c r="E242" s="29" t="s">
        <v>376</v>
      </c>
    </row>
    <row r="243" spans="1:16" ht="12.75">
      <c r="A243" s="19" t="s">
        <v>35</v>
      </c>
      <c s="23" t="s">
        <v>381</v>
      </c>
      <c s="23" t="s">
        <v>382</v>
      </c>
      <c s="19" t="s">
        <v>37</v>
      </c>
      <c s="24" t="s">
        <v>383</v>
      </c>
      <c s="25" t="s">
        <v>99</v>
      </c>
      <c s="26">
        <v>159.9</v>
      </c>
      <c s="27">
        <v>0</v>
      </c>
      <c s="27">
        <f>ROUND(ROUND(H243,2)*ROUND(G243,3),2)</f>
      </c>
      <c r="O243">
        <f>(I243*21)/100</f>
      </c>
      <c t="s">
        <v>13</v>
      </c>
    </row>
    <row r="244" spans="1:5" ht="51">
      <c r="A244" s="28" t="s">
        <v>40</v>
      </c>
      <c r="E244" s="29" t="s">
        <v>384</v>
      </c>
    </row>
    <row r="245" spans="1:5" ht="12.75">
      <c r="A245" s="30" t="s">
        <v>42</v>
      </c>
      <c r="E245" s="31" t="s">
        <v>101</v>
      </c>
    </row>
    <row r="246" spans="1:5" ht="38.25">
      <c r="A246" t="s">
        <v>44</v>
      </c>
      <c r="E246" s="29" t="s">
        <v>376</v>
      </c>
    </row>
    <row r="247" spans="1:16" ht="12.75">
      <c r="A247" s="19" t="s">
        <v>35</v>
      </c>
      <c s="23" t="s">
        <v>385</v>
      </c>
      <c s="23" t="s">
        <v>386</v>
      </c>
      <c s="19" t="s">
        <v>37</v>
      </c>
      <c s="24" t="s">
        <v>387</v>
      </c>
      <c s="25" t="s">
        <v>123</v>
      </c>
      <c s="26">
        <v>5</v>
      </c>
      <c s="27">
        <v>0</v>
      </c>
      <c s="27">
        <f>ROUND(ROUND(H247,2)*ROUND(G247,3),2)</f>
      </c>
      <c r="O247">
        <f>(I247*21)/100</f>
      </c>
      <c t="s">
        <v>13</v>
      </c>
    </row>
    <row r="248" spans="1:5" ht="12.75">
      <c r="A248" s="28" t="s">
        <v>40</v>
      </c>
      <c r="E248" s="29" t="s">
        <v>37</v>
      </c>
    </row>
    <row r="249" spans="1:5" ht="12.75">
      <c r="A249" s="30" t="s">
        <v>42</v>
      </c>
      <c r="E249" s="31" t="s">
        <v>388</v>
      </c>
    </row>
    <row r="250" spans="1:5" ht="25.5">
      <c r="A250" t="s">
        <v>44</v>
      </c>
      <c r="E250" s="29" t="s">
        <v>389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0+O8+O13+O26+O51</f>
      </c>
      <c t="s">
        <v>12</v>
      </c>
    </row>
    <row r="3" spans="1:16" ht="15" customHeight="1">
      <c r="A3" t="s">
        <v>1</v>
      </c>
      <c s="8" t="s">
        <v>4</v>
      </c>
      <c s="9" t="s">
        <v>5</v>
      </c>
      <c s="1"/>
      <c s="10" t="s">
        <v>6</v>
      </c>
      <c s="1"/>
      <c s="4"/>
      <c s="3" t="s">
        <v>390</v>
      </c>
      <c s="32">
        <f>0+I8+I13+I26+I51</f>
      </c>
      <c r="O3" t="s">
        <v>9</v>
      </c>
      <c t="s">
        <v>13</v>
      </c>
    </row>
    <row r="4" spans="1:16" ht="15" customHeight="1">
      <c r="A4" t="s">
        <v>7</v>
      </c>
      <c s="12" t="s">
        <v>8</v>
      </c>
      <c s="13" t="s">
        <v>390</v>
      </c>
      <c s="5"/>
      <c s="14" t="s">
        <v>391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76</v>
      </c>
      <c s="19" t="s">
        <v>37</v>
      </c>
      <c s="24" t="s">
        <v>77</v>
      </c>
      <c s="25" t="s">
        <v>78</v>
      </c>
      <c s="26">
        <v>1150</v>
      </c>
      <c s="27">
        <v>0</v>
      </c>
      <c s="27">
        <f>ROUND(ROUND(H9,2)*ROUND(G9,3),2)</f>
      </c>
      <c r="O9">
        <f>(I9*21)/100</f>
      </c>
      <c t="s">
        <v>13</v>
      </c>
    </row>
    <row r="10" spans="1:5" ht="25.5">
      <c r="A10" s="28" t="s">
        <v>40</v>
      </c>
      <c r="E10" s="29" t="s">
        <v>392</v>
      </c>
    </row>
    <row r="11" spans="1:5" ht="38.25">
      <c r="A11" s="30" t="s">
        <v>42</v>
      </c>
      <c r="E11" s="31" t="s">
        <v>393</v>
      </c>
    </row>
    <row r="12" spans="1:5" ht="25.5">
      <c r="A12" t="s">
        <v>44</v>
      </c>
      <c r="E12" s="29" t="s">
        <v>81</v>
      </c>
    </row>
    <row r="13" spans="1:18" ht="12.75" customHeight="1">
      <c r="A13" s="5" t="s">
        <v>33</v>
      </c>
      <c s="5"/>
      <c s="35" t="s">
        <v>19</v>
      </c>
      <c s="5"/>
      <c s="21" t="s">
        <v>82</v>
      </c>
      <c s="5"/>
      <c s="5"/>
      <c s="5"/>
      <c s="36">
        <f>0+Q13</f>
      </c>
      <c r="O13">
        <f>0+R13</f>
      </c>
      <c r="Q13">
        <f>0+I14+I18+I22</f>
      </c>
      <c>
        <f>0+O14+O18+O22</f>
      </c>
    </row>
    <row r="14" spans="1:16" ht="12.75">
      <c r="A14" s="19" t="s">
        <v>35</v>
      </c>
      <c s="23" t="s">
        <v>13</v>
      </c>
      <c s="23" t="s">
        <v>89</v>
      </c>
      <c s="19" t="s">
        <v>37</v>
      </c>
      <c s="24" t="s">
        <v>90</v>
      </c>
      <c s="25" t="s">
        <v>85</v>
      </c>
      <c s="26">
        <v>302.5</v>
      </c>
      <c s="27">
        <v>0</v>
      </c>
      <c s="27">
        <f>ROUND(ROUND(H14,2)*ROUND(G14,3),2)</f>
      </c>
      <c r="O14">
        <f>(I14*21)/100</f>
      </c>
      <c t="s">
        <v>13</v>
      </c>
    </row>
    <row r="15" spans="1:5" ht="38.25">
      <c r="A15" s="28" t="s">
        <v>40</v>
      </c>
      <c r="E15" s="29" t="s">
        <v>394</v>
      </c>
    </row>
    <row r="16" spans="1:5" ht="12.75">
      <c r="A16" s="30" t="s">
        <v>42</v>
      </c>
      <c r="E16" s="31" t="s">
        <v>395</v>
      </c>
    </row>
    <row r="17" spans="1:5" ht="63.75">
      <c r="A17" t="s">
        <v>44</v>
      </c>
      <c r="E17" s="29" t="s">
        <v>88</v>
      </c>
    </row>
    <row r="18" spans="1:16" ht="12.75">
      <c r="A18" s="19" t="s">
        <v>35</v>
      </c>
      <c s="23" t="s">
        <v>12</v>
      </c>
      <c s="23" t="s">
        <v>121</v>
      </c>
      <c s="19" t="s">
        <v>37</v>
      </c>
      <c s="24" t="s">
        <v>122</v>
      </c>
      <c s="25" t="s">
        <v>123</v>
      </c>
      <c s="26">
        <v>750</v>
      </c>
      <c s="27">
        <v>0</v>
      </c>
      <c s="27">
        <f>ROUND(ROUND(H18,2)*ROUND(G18,3),2)</f>
      </c>
      <c r="O18">
        <f>(I18*21)/100</f>
      </c>
      <c t="s">
        <v>13</v>
      </c>
    </row>
    <row r="19" spans="1:5" ht="25.5">
      <c r="A19" s="28" t="s">
        <v>40</v>
      </c>
      <c r="E19" s="29" t="s">
        <v>396</v>
      </c>
    </row>
    <row r="20" spans="1:5" ht="12.75">
      <c r="A20" s="30" t="s">
        <v>42</v>
      </c>
      <c r="E20" s="31" t="s">
        <v>397</v>
      </c>
    </row>
    <row r="21" spans="1:5" ht="25.5">
      <c r="A21" t="s">
        <v>44</v>
      </c>
      <c r="E21" s="29" t="s">
        <v>126</v>
      </c>
    </row>
    <row r="22" spans="1:16" ht="12.75">
      <c r="A22" s="19" t="s">
        <v>35</v>
      </c>
      <c s="23" t="s">
        <v>23</v>
      </c>
      <c s="23" t="s">
        <v>128</v>
      </c>
      <c s="19" t="s">
        <v>37</v>
      </c>
      <c s="24" t="s">
        <v>129</v>
      </c>
      <c s="25" t="s">
        <v>99</v>
      </c>
      <c s="26">
        <v>1000</v>
      </c>
      <c s="27">
        <v>0</v>
      </c>
      <c s="27">
        <f>ROUND(ROUND(H22,2)*ROUND(G22,3),2)</f>
      </c>
      <c r="O22">
        <f>(I22*21)/100</f>
      </c>
      <c t="s">
        <v>13</v>
      </c>
    </row>
    <row r="23" spans="1:5" ht="25.5">
      <c r="A23" s="28" t="s">
        <v>40</v>
      </c>
      <c r="E23" s="29" t="s">
        <v>398</v>
      </c>
    </row>
    <row r="24" spans="1:5" ht="12.75">
      <c r="A24" s="30" t="s">
        <v>42</v>
      </c>
      <c r="E24" s="31" t="s">
        <v>399</v>
      </c>
    </row>
    <row r="25" spans="1:5" ht="63.75">
      <c r="A25" t="s">
        <v>44</v>
      </c>
      <c r="E25" s="29" t="s">
        <v>132</v>
      </c>
    </row>
    <row r="26" spans="1:18" ht="12.75" customHeight="1">
      <c r="A26" s="5" t="s">
        <v>33</v>
      </c>
      <c s="5"/>
      <c s="35" t="s">
        <v>25</v>
      </c>
      <c s="5"/>
      <c s="21" t="s">
        <v>241</v>
      </c>
      <c s="5"/>
      <c s="5"/>
      <c s="5"/>
      <c s="36">
        <f>0+Q26</f>
      </c>
      <c r="O26">
        <f>0+R26</f>
      </c>
      <c r="Q26">
        <f>0+I27+I31+I35+I39+I43+I47</f>
      </c>
      <c>
        <f>0+O27+O31+O35+O39+O43+O47</f>
      </c>
    </row>
    <row r="27" spans="1:16" ht="12.75">
      <c r="A27" s="19" t="s">
        <v>35</v>
      </c>
      <c s="23" t="s">
        <v>25</v>
      </c>
      <c s="23" t="s">
        <v>266</v>
      </c>
      <c s="19" t="s">
        <v>37</v>
      </c>
      <c s="24" t="s">
        <v>267</v>
      </c>
      <c s="25" t="s">
        <v>123</v>
      </c>
      <c s="26">
        <v>750</v>
      </c>
      <c s="27">
        <v>0</v>
      </c>
      <c s="27">
        <f>ROUND(ROUND(H27,2)*ROUND(G27,3),2)</f>
      </c>
      <c r="O27">
        <f>(I27*21)/100</f>
      </c>
      <c t="s">
        <v>13</v>
      </c>
    </row>
    <row r="28" spans="1:5" ht="12.75">
      <c r="A28" s="28" t="s">
        <v>40</v>
      </c>
      <c r="E28" s="29" t="s">
        <v>400</v>
      </c>
    </row>
    <row r="29" spans="1:5" ht="12.75">
      <c r="A29" s="30" t="s">
        <v>42</v>
      </c>
      <c r="E29" s="31" t="s">
        <v>397</v>
      </c>
    </row>
    <row r="30" spans="1:5" ht="102">
      <c r="A30" t="s">
        <v>44</v>
      </c>
      <c r="E30" s="29" t="s">
        <v>256</v>
      </c>
    </row>
    <row r="31" spans="1:16" ht="12.75">
      <c r="A31" s="19" t="s">
        <v>35</v>
      </c>
      <c s="23" t="s">
        <v>27</v>
      </c>
      <c s="23" t="s">
        <v>401</v>
      </c>
      <c s="19" t="s">
        <v>37</v>
      </c>
      <c s="24" t="s">
        <v>402</v>
      </c>
      <c s="25" t="s">
        <v>123</v>
      </c>
      <c s="26">
        <v>2832.5</v>
      </c>
      <c s="27">
        <v>0</v>
      </c>
      <c s="27">
        <f>ROUND(ROUND(H31,2)*ROUND(G31,3),2)</f>
      </c>
      <c r="O31">
        <f>(I31*21)/100</f>
      </c>
      <c t="s">
        <v>13</v>
      </c>
    </row>
    <row r="32" spans="1:5" ht="12.75">
      <c r="A32" s="28" t="s">
        <v>40</v>
      </c>
      <c r="E32" s="29" t="s">
        <v>403</v>
      </c>
    </row>
    <row r="33" spans="1:5" ht="25.5">
      <c r="A33" s="30" t="s">
        <v>42</v>
      </c>
      <c r="E33" s="31" t="s">
        <v>404</v>
      </c>
    </row>
    <row r="34" spans="1:5" ht="51">
      <c r="A34" t="s">
        <v>44</v>
      </c>
      <c r="E34" s="29" t="s">
        <v>275</v>
      </c>
    </row>
    <row r="35" spans="1:16" ht="12.75">
      <c r="A35" s="19" t="s">
        <v>35</v>
      </c>
      <c s="23" t="s">
        <v>63</v>
      </c>
      <c s="23" t="s">
        <v>282</v>
      </c>
      <c s="19" t="s">
        <v>37</v>
      </c>
      <c s="24" t="s">
        <v>283</v>
      </c>
      <c s="25" t="s">
        <v>123</v>
      </c>
      <c s="26">
        <v>2750</v>
      </c>
      <c s="27">
        <v>0</v>
      </c>
      <c s="27">
        <f>ROUND(ROUND(H35,2)*ROUND(G35,3),2)</f>
      </c>
      <c r="O35">
        <f>(I35*21)/100</f>
      </c>
      <c t="s">
        <v>13</v>
      </c>
    </row>
    <row r="36" spans="1:5" ht="12.75">
      <c r="A36" s="28" t="s">
        <v>40</v>
      </c>
      <c r="E36" s="29" t="s">
        <v>405</v>
      </c>
    </row>
    <row r="37" spans="1:5" ht="25.5">
      <c r="A37" s="30" t="s">
        <v>42</v>
      </c>
      <c r="E37" s="31" t="s">
        <v>406</v>
      </c>
    </row>
    <row r="38" spans="1:5" ht="51">
      <c r="A38" t="s">
        <v>44</v>
      </c>
      <c r="E38" s="29" t="s">
        <v>275</v>
      </c>
    </row>
    <row r="39" spans="1:16" ht="12.75">
      <c r="A39" s="19" t="s">
        <v>35</v>
      </c>
      <c s="23" t="s">
        <v>69</v>
      </c>
      <c s="23" t="s">
        <v>291</v>
      </c>
      <c s="19" t="s">
        <v>37</v>
      </c>
      <c s="24" t="s">
        <v>292</v>
      </c>
      <c s="25" t="s">
        <v>123</v>
      </c>
      <c s="26">
        <v>2750</v>
      </c>
      <c s="27">
        <v>0</v>
      </c>
      <c s="27">
        <f>ROUND(ROUND(H39,2)*ROUND(G39,3),2)</f>
      </c>
      <c r="O39">
        <f>(I39*21)/100</f>
      </c>
      <c t="s">
        <v>13</v>
      </c>
    </row>
    <row r="40" spans="1:5" ht="12.75">
      <c r="A40" s="28" t="s">
        <v>40</v>
      </c>
      <c r="E40" s="29" t="s">
        <v>407</v>
      </c>
    </row>
    <row r="41" spans="1:5" ht="25.5">
      <c r="A41" s="30" t="s">
        <v>42</v>
      </c>
      <c r="E41" s="31" t="s">
        <v>406</v>
      </c>
    </row>
    <row r="42" spans="1:5" ht="140.25">
      <c r="A42" t="s">
        <v>44</v>
      </c>
      <c r="E42" s="29" t="s">
        <v>295</v>
      </c>
    </row>
    <row r="43" spans="1:16" ht="12.75">
      <c r="A43" s="19" t="s">
        <v>35</v>
      </c>
      <c s="23" t="s">
        <v>30</v>
      </c>
      <c s="23" t="s">
        <v>408</v>
      </c>
      <c s="19" t="s">
        <v>37</v>
      </c>
      <c s="24" t="s">
        <v>409</v>
      </c>
      <c s="25" t="s">
        <v>123</v>
      </c>
      <c s="26">
        <v>2832.5</v>
      </c>
      <c s="27">
        <v>0</v>
      </c>
      <c s="27">
        <f>ROUND(ROUND(H43,2)*ROUND(G43,3),2)</f>
      </c>
      <c r="O43">
        <f>(I43*21)/100</f>
      </c>
      <c t="s">
        <v>13</v>
      </c>
    </row>
    <row r="44" spans="1:5" ht="12.75">
      <c r="A44" s="28" t="s">
        <v>40</v>
      </c>
      <c r="E44" s="29" t="s">
        <v>410</v>
      </c>
    </row>
    <row r="45" spans="1:5" ht="25.5">
      <c r="A45" s="30" t="s">
        <v>42</v>
      </c>
      <c r="E45" s="31" t="s">
        <v>404</v>
      </c>
    </row>
    <row r="46" spans="1:5" ht="140.25">
      <c r="A46" t="s">
        <v>44</v>
      </c>
      <c r="E46" s="29" t="s">
        <v>295</v>
      </c>
    </row>
    <row r="47" spans="1:16" ht="12.75">
      <c r="A47" s="19" t="s">
        <v>35</v>
      </c>
      <c s="23" t="s">
        <v>32</v>
      </c>
      <c s="23" t="s">
        <v>307</v>
      </c>
      <c s="19" t="s">
        <v>37</v>
      </c>
      <c s="24" t="s">
        <v>308</v>
      </c>
      <c s="25" t="s">
        <v>123</v>
      </c>
      <c s="26">
        <v>2832.5</v>
      </c>
      <c s="27">
        <v>0</v>
      </c>
      <c s="27">
        <f>ROUND(ROUND(H47,2)*ROUND(G47,3),2)</f>
      </c>
      <c r="O47">
        <f>(I47*21)/100</f>
      </c>
      <c t="s">
        <v>13</v>
      </c>
    </row>
    <row r="48" spans="1:5" ht="25.5">
      <c r="A48" s="28" t="s">
        <v>40</v>
      </c>
      <c r="E48" s="29" t="s">
        <v>411</v>
      </c>
    </row>
    <row r="49" spans="1:5" ht="25.5">
      <c r="A49" s="30" t="s">
        <v>42</v>
      </c>
      <c r="E49" s="31" t="s">
        <v>404</v>
      </c>
    </row>
    <row r="50" spans="1:5" ht="25.5">
      <c r="A50" t="s">
        <v>44</v>
      </c>
      <c r="E50" s="29" t="s">
        <v>310</v>
      </c>
    </row>
    <row r="51" spans="1:18" ht="12.75" customHeight="1">
      <c r="A51" s="5" t="s">
        <v>33</v>
      </c>
      <c s="5"/>
      <c s="35" t="s">
        <v>30</v>
      </c>
      <c s="5"/>
      <c s="21" t="s">
        <v>324</v>
      </c>
      <c s="5"/>
      <c s="5"/>
      <c s="5"/>
      <c s="36">
        <f>0+Q51</f>
      </c>
      <c r="O51">
        <f>0+R51</f>
      </c>
      <c r="Q51">
        <f>0+I52+I56+I60+I64+I68+I72+I76+I80+I84+I88+I92+I96+I100+I104+I108+I112+I116+I120+I124+I128</f>
      </c>
      <c>
        <f>0+O52+O56+O60+O64+O68+O72+O76+O80+O84+O88+O92+O96+O100+O104+O108+O112+O116+O120+O124+O128</f>
      </c>
    </row>
    <row r="52" spans="1:16" ht="25.5">
      <c r="A52" s="19" t="s">
        <v>35</v>
      </c>
      <c s="23" t="s">
        <v>127</v>
      </c>
      <c s="23" t="s">
        <v>412</v>
      </c>
      <c s="19" t="s">
        <v>37</v>
      </c>
      <c s="24" t="s">
        <v>413</v>
      </c>
      <c s="25" t="s">
        <v>66</v>
      </c>
      <c s="26">
        <v>22</v>
      </c>
      <c s="27">
        <v>0</v>
      </c>
      <c s="27">
        <f>ROUND(ROUND(H52,2)*ROUND(G52,3),2)</f>
      </c>
      <c r="O52">
        <f>(I52*21)/100</f>
      </c>
      <c t="s">
        <v>13</v>
      </c>
    </row>
    <row r="53" spans="1:5" ht="12.75">
      <c r="A53" s="28" t="s">
        <v>40</v>
      </c>
      <c r="E53" s="29" t="s">
        <v>414</v>
      </c>
    </row>
    <row r="54" spans="1:5" ht="12.75">
      <c r="A54" s="30" t="s">
        <v>42</v>
      </c>
      <c r="E54" s="31" t="s">
        <v>415</v>
      </c>
    </row>
    <row r="55" spans="1:5" ht="63.75">
      <c r="A55" t="s">
        <v>44</v>
      </c>
      <c r="E55" s="29" t="s">
        <v>416</v>
      </c>
    </row>
    <row r="56" spans="1:16" ht="12.75">
      <c r="A56" s="19" t="s">
        <v>35</v>
      </c>
      <c s="23" t="s">
        <v>133</v>
      </c>
      <c s="23" t="s">
        <v>417</v>
      </c>
      <c s="19" t="s">
        <v>37</v>
      </c>
      <c s="24" t="s">
        <v>418</v>
      </c>
      <c s="25" t="s">
        <v>66</v>
      </c>
      <c s="26">
        <v>22</v>
      </c>
      <c s="27">
        <v>0</v>
      </c>
      <c s="27">
        <f>ROUND(ROUND(H56,2)*ROUND(G56,3),2)</f>
      </c>
      <c r="O56">
        <f>(I56*21)/100</f>
      </c>
      <c t="s">
        <v>13</v>
      </c>
    </row>
    <row r="57" spans="1:5" ht="12.75">
      <c r="A57" s="28" t="s">
        <v>40</v>
      </c>
      <c r="E57" s="29" t="s">
        <v>37</v>
      </c>
    </row>
    <row r="58" spans="1:5" ht="12.75">
      <c r="A58" s="30" t="s">
        <v>42</v>
      </c>
      <c r="E58" s="31" t="s">
        <v>415</v>
      </c>
    </row>
    <row r="59" spans="1:5" ht="25.5">
      <c r="A59" t="s">
        <v>44</v>
      </c>
      <c r="E59" s="29" t="s">
        <v>335</v>
      </c>
    </row>
    <row r="60" spans="1:16" ht="12.75">
      <c r="A60" s="19" t="s">
        <v>35</v>
      </c>
      <c s="23" t="s">
        <v>419</v>
      </c>
      <c s="23" t="s">
        <v>420</v>
      </c>
      <c s="19" t="s">
        <v>421</v>
      </c>
      <c s="24" t="s">
        <v>422</v>
      </c>
      <c s="25" t="s">
        <v>39</v>
      </c>
      <c s="26">
        <v>1</v>
      </c>
      <c s="27">
        <v>0</v>
      </c>
      <c s="27">
        <f>ROUND(ROUND(H60,2)*ROUND(G60,3),2)</f>
      </c>
      <c r="O60">
        <f>(I60*21)/100</f>
      </c>
      <c t="s">
        <v>13</v>
      </c>
    </row>
    <row r="61" spans="1:5" ht="12.75">
      <c r="A61" s="28" t="s">
        <v>40</v>
      </c>
      <c r="E61" s="29" t="s">
        <v>37</v>
      </c>
    </row>
    <row r="62" spans="1:5" ht="12.75">
      <c r="A62" s="30" t="s">
        <v>42</v>
      </c>
      <c r="E62" s="31" t="s">
        <v>43</v>
      </c>
    </row>
    <row r="63" spans="1:5" ht="25.5">
      <c r="A63" t="s">
        <v>44</v>
      </c>
      <c r="E63" s="29" t="s">
        <v>423</v>
      </c>
    </row>
    <row r="64" spans="1:16" ht="25.5">
      <c r="A64" s="19" t="s">
        <v>35</v>
      </c>
      <c s="23" t="s">
        <v>137</v>
      </c>
      <c s="23" t="s">
        <v>424</v>
      </c>
      <c s="19" t="s">
        <v>37</v>
      </c>
      <c s="24" t="s">
        <v>425</v>
      </c>
      <c s="25" t="s">
        <v>66</v>
      </c>
      <c s="26">
        <v>5</v>
      </c>
      <c s="27">
        <v>0</v>
      </c>
      <c s="27">
        <f>ROUND(ROUND(H64,2)*ROUND(G64,3),2)</f>
      </c>
      <c r="O64">
        <f>(I64*21)/100</f>
      </c>
      <c t="s">
        <v>13</v>
      </c>
    </row>
    <row r="65" spans="1:5" ht="12.75">
      <c r="A65" s="28" t="s">
        <v>40</v>
      </c>
      <c r="E65" s="29" t="s">
        <v>414</v>
      </c>
    </row>
    <row r="66" spans="1:5" ht="12.75">
      <c r="A66" s="30" t="s">
        <v>42</v>
      </c>
      <c r="E66" s="31" t="s">
        <v>426</v>
      </c>
    </row>
    <row r="67" spans="1:5" ht="63.75">
      <c r="A67" t="s">
        <v>44</v>
      </c>
      <c r="E67" s="29" t="s">
        <v>416</v>
      </c>
    </row>
    <row r="68" spans="1:16" ht="12.75">
      <c r="A68" s="19" t="s">
        <v>35</v>
      </c>
      <c s="23" t="s">
        <v>141</v>
      </c>
      <c s="23" t="s">
        <v>427</v>
      </c>
      <c s="19" t="s">
        <v>37</v>
      </c>
      <c s="24" t="s">
        <v>428</v>
      </c>
      <c s="25" t="s">
        <v>66</v>
      </c>
      <c s="26">
        <v>5</v>
      </c>
      <c s="27">
        <v>0</v>
      </c>
      <c s="27">
        <f>ROUND(ROUND(H68,2)*ROUND(G68,3),2)</f>
      </c>
      <c r="O68">
        <f>(I68*21)/100</f>
      </c>
      <c t="s">
        <v>13</v>
      </c>
    </row>
    <row r="69" spans="1:5" ht="12.75">
      <c r="A69" s="28" t="s">
        <v>40</v>
      </c>
      <c r="E69" s="29" t="s">
        <v>37</v>
      </c>
    </row>
    <row r="70" spans="1:5" ht="12.75">
      <c r="A70" s="30" t="s">
        <v>42</v>
      </c>
      <c r="E70" s="31" t="s">
        <v>426</v>
      </c>
    </row>
    <row r="71" spans="1:5" ht="25.5">
      <c r="A71" t="s">
        <v>44</v>
      </c>
      <c r="E71" s="29" t="s">
        <v>335</v>
      </c>
    </row>
    <row r="72" spans="1:16" ht="12.75">
      <c r="A72" s="19" t="s">
        <v>35</v>
      </c>
      <c s="23" t="s">
        <v>199</v>
      </c>
      <c s="23" t="s">
        <v>429</v>
      </c>
      <c s="19" t="s">
        <v>421</v>
      </c>
      <c s="24" t="s">
        <v>430</v>
      </c>
      <c s="25" t="s">
        <v>39</v>
      </c>
      <c s="26">
        <v>1</v>
      </c>
      <c s="27">
        <v>0</v>
      </c>
      <c s="27">
        <f>ROUND(ROUND(H72,2)*ROUND(G72,3),2)</f>
      </c>
      <c r="O72">
        <f>(I72*21)/100</f>
      </c>
      <c t="s">
        <v>13</v>
      </c>
    </row>
    <row r="73" spans="1:5" ht="12.75">
      <c r="A73" s="28" t="s">
        <v>40</v>
      </c>
      <c r="E73" s="29" t="s">
        <v>37</v>
      </c>
    </row>
    <row r="74" spans="1:5" ht="12.75">
      <c r="A74" s="30" t="s">
        <v>42</v>
      </c>
      <c r="E74" s="31" t="s">
        <v>43</v>
      </c>
    </row>
    <row r="75" spans="1:5" ht="25.5">
      <c r="A75" t="s">
        <v>44</v>
      </c>
      <c r="E75" s="29" t="s">
        <v>423</v>
      </c>
    </row>
    <row r="76" spans="1:16" ht="25.5">
      <c r="A76" s="19" t="s">
        <v>35</v>
      </c>
      <c s="23" t="s">
        <v>147</v>
      </c>
      <c s="23" t="s">
        <v>353</v>
      </c>
      <c s="19" t="s">
        <v>37</v>
      </c>
      <c s="24" t="s">
        <v>354</v>
      </c>
      <c s="25" t="s">
        <v>123</v>
      </c>
      <c s="26">
        <v>125</v>
      </c>
      <c s="27">
        <v>0</v>
      </c>
      <c s="27">
        <f>ROUND(ROUND(H76,2)*ROUND(G76,3),2)</f>
      </c>
      <c r="O76">
        <f>(I76*21)/100</f>
      </c>
      <c t="s">
        <v>13</v>
      </c>
    </row>
    <row r="77" spans="1:5" ht="12.75">
      <c r="A77" s="28" t="s">
        <v>40</v>
      </c>
      <c r="E77" s="29" t="s">
        <v>431</v>
      </c>
    </row>
    <row r="78" spans="1:5" ht="12.75">
      <c r="A78" s="30" t="s">
        <v>42</v>
      </c>
      <c r="E78" s="31" t="s">
        <v>432</v>
      </c>
    </row>
    <row r="79" spans="1:5" ht="38.25">
      <c r="A79" t="s">
        <v>44</v>
      </c>
      <c r="E79" s="29" t="s">
        <v>356</v>
      </c>
    </row>
    <row r="80" spans="1:16" ht="25.5">
      <c r="A80" s="19" t="s">
        <v>35</v>
      </c>
      <c s="23" t="s">
        <v>152</v>
      </c>
      <c s="23" t="s">
        <v>358</v>
      </c>
      <c s="19" t="s">
        <v>37</v>
      </c>
      <c s="24" t="s">
        <v>359</v>
      </c>
      <c s="25" t="s">
        <v>123</v>
      </c>
      <c s="26">
        <v>125</v>
      </c>
      <c s="27">
        <v>0</v>
      </c>
      <c s="27">
        <f>ROUND(ROUND(H80,2)*ROUND(G80,3),2)</f>
      </c>
      <c r="O80">
        <f>(I80*21)/100</f>
      </c>
      <c t="s">
        <v>13</v>
      </c>
    </row>
    <row r="81" spans="1:5" ht="12.75">
      <c r="A81" s="28" t="s">
        <v>40</v>
      </c>
      <c r="E81" s="29" t="s">
        <v>431</v>
      </c>
    </row>
    <row r="82" spans="1:5" ht="12.75">
      <c r="A82" s="30" t="s">
        <v>42</v>
      </c>
      <c r="E82" s="31" t="s">
        <v>432</v>
      </c>
    </row>
    <row r="83" spans="1:5" ht="38.25">
      <c r="A83" t="s">
        <v>44</v>
      </c>
      <c r="E83" s="29" t="s">
        <v>356</v>
      </c>
    </row>
    <row r="84" spans="1:16" ht="12.75">
      <c r="A84" s="19" t="s">
        <v>35</v>
      </c>
      <c s="23" t="s">
        <v>229</v>
      </c>
      <c s="23" t="s">
        <v>433</v>
      </c>
      <c s="19" t="s">
        <v>37</v>
      </c>
      <c s="24" t="s">
        <v>434</v>
      </c>
      <c s="25" t="s">
        <v>66</v>
      </c>
      <c s="26">
        <v>2</v>
      </c>
      <c s="27">
        <v>0</v>
      </c>
      <c s="27">
        <f>ROUND(ROUND(H84,2)*ROUND(G84,3),2)</f>
      </c>
      <c r="O84">
        <f>(I84*21)/100</f>
      </c>
      <c t="s">
        <v>13</v>
      </c>
    </row>
    <row r="85" spans="1:5" ht="12.75">
      <c r="A85" s="28" t="s">
        <v>40</v>
      </c>
      <c r="E85" s="29" t="s">
        <v>435</v>
      </c>
    </row>
    <row r="86" spans="1:5" ht="12.75">
      <c r="A86" s="30" t="s">
        <v>42</v>
      </c>
      <c r="E86" s="31" t="s">
        <v>436</v>
      </c>
    </row>
    <row r="87" spans="1:5" ht="76.5">
      <c r="A87" t="s">
        <v>44</v>
      </c>
      <c r="E87" s="29" t="s">
        <v>437</v>
      </c>
    </row>
    <row r="88" spans="1:16" ht="12.75">
      <c r="A88" s="19" t="s">
        <v>35</v>
      </c>
      <c s="23" t="s">
        <v>235</v>
      </c>
      <c s="23" t="s">
        <v>438</v>
      </c>
      <c s="19" t="s">
        <v>37</v>
      </c>
      <c s="24" t="s">
        <v>439</v>
      </c>
      <c s="25" t="s">
        <v>66</v>
      </c>
      <c s="26">
        <v>2</v>
      </c>
      <c s="27">
        <v>0</v>
      </c>
      <c s="27">
        <f>ROUND(ROUND(H88,2)*ROUND(G88,3),2)</f>
      </c>
      <c r="O88">
        <f>(I88*21)/100</f>
      </c>
      <c t="s">
        <v>13</v>
      </c>
    </row>
    <row r="89" spans="1:5" ht="12.75">
      <c r="A89" s="28" t="s">
        <v>40</v>
      </c>
      <c r="E89" s="29" t="s">
        <v>37</v>
      </c>
    </row>
    <row r="90" spans="1:5" ht="12.75">
      <c r="A90" s="30" t="s">
        <v>42</v>
      </c>
      <c r="E90" s="31" t="s">
        <v>436</v>
      </c>
    </row>
    <row r="91" spans="1:5" ht="25.5">
      <c r="A91" t="s">
        <v>44</v>
      </c>
      <c r="E91" s="29" t="s">
        <v>440</v>
      </c>
    </row>
    <row r="92" spans="1:16" ht="12.75">
      <c r="A92" s="19" t="s">
        <v>35</v>
      </c>
      <c s="23" t="s">
        <v>441</v>
      </c>
      <c s="23" t="s">
        <v>442</v>
      </c>
      <c s="19" t="s">
        <v>421</v>
      </c>
      <c s="24" t="s">
        <v>443</v>
      </c>
      <c s="25" t="s">
        <v>39</v>
      </c>
      <c s="26">
        <v>1</v>
      </c>
      <c s="27">
        <v>0</v>
      </c>
      <c s="27">
        <f>ROUND(ROUND(H92,2)*ROUND(G92,3),2)</f>
      </c>
      <c r="O92">
        <f>(I92*21)/100</f>
      </c>
      <c t="s">
        <v>13</v>
      </c>
    </row>
    <row r="93" spans="1:5" ht="12.75">
      <c r="A93" s="28" t="s">
        <v>40</v>
      </c>
      <c r="E93" s="29" t="s">
        <v>37</v>
      </c>
    </row>
    <row r="94" spans="1:5" ht="12.75">
      <c r="A94" s="30" t="s">
        <v>42</v>
      </c>
      <c r="E94" s="31" t="s">
        <v>43</v>
      </c>
    </row>
    <row r="95" spans="1:5" ht="25.5">
      <c r="A95" t="s">
        <v>44</v>
      </c>
      <c r="E95" s="29" t="s">
        <v>444</v>
      </c>
    </row>
    <row r="96" spans="1:16" ht="12.75">
      <c r="A96" s="19" t="s">
        <v>35</v>
      </c>
      <c s="23" t="s">
        <v>158</v>
      </c>
      <c s="23" t="s">
        <v>445</v>
      </c>
      <c s="19" t="s">
        <v>37</v>
      </c>
      <c s="24" t="s">
        <v>446</v>
      </c>
      <c s="25" t="s">
        <v>66</v>
      </c>
      <c s="26">
        <v>2</v>
      </c>
      <c s="27">
        <v>0</v>
      </c>
      <c s="27">
        <f>ROUND(ROUND(H96,2)*ROUND(G96,3),2)</f>
      </c>
      <c r="O96">
        <f>(I96*21)/100</f>
      </c>
      <c t="s">
        <v>13</v>
      </c>
    </row>
    <row r="97" spans="1:5" ht="12.75">
      <c r="A97" s="28" t="s">
        <v>40</v>
      </c>
      <c r="E97" s="29" t="s">
        <v>414</v>
      </c>
    </row>
    <row r="98" spans="1:5" ht="12.75">
      <c r="A98" s="30" t="s">
        <v>42</v>
      </c>
      <c r="E98" s="31" t="s">
        <v>436</v>
      </c>
    </row>
    <row r="99" spans="1:5" ht="63.75">
      <c r="A99" t="s">
        <v>44</v>
      </c>
      <c r="E99" s="29" t="s">
        <v>447</v>
      </c>
    </row>
    <row r="100" spans="1:16" ht="12.75">
      <c r="A100" s="19" t="s">
        <v>35</v>
      </c>
      <c s="23" t="s">
        <v>164</v>
      </c>
      <c s="23" t="s">
        <v>448</v>
      </c>
      <c s="19" t="s">
        <v>37</v>
      </c>
      <c s="24" t="s">
        <v>449</v>
      </c>
      <c s="25" t="s">
        <v>66</v>
      </c>
      <c s="26">
        <v>2</v>
      </c>
      <c s="27">
        <v>0</v>
      </c>
      <c s="27">
        <f>ROUND(ROUND(H100,2)*ROUND(G100,3),2)</f>
      </c>
      <c r="O100">
        <f>(I100*21)/100</f>
      </c>
      <c t="s">
        <v>13</v>
      </c>
    </row>
    <row r="101" spans="1:5" ht="12.75">
      <c r="A101" s="28" t="s">
        <v>40</v>
      </c>
      <c r="E101" s="29" t="s">
        <v>37</v>
      </c>
    </row>
    <row r="102" spans="1:5" ht="12.75">
      <c r="A102" s="30" t="s">
        <v>42</v>
      </c>
      <c r="E102" s="31" t="s">
        <v>436</v>
      </c>
    </row>
    <row r="103" spans="1:5" ht="25.5">
      <c r="A103" t="s">
        <v>44</v>
      </c>
      <c r="E103" s="29" t="s">
        <v>440</v>
      </c>
    </row>
    <row r="104" spans="1:16" ht="12.75">
      <c r="A104" s="19" t="s">
        <v>35</v>
      </c>
      <c s="23" t="s">
        <v>205</v>
      </c>
      <c s="23" t="s">
        <v>450</v>
      </c>
      <c s="19" t="s">
        <v>421</v>
      </c>
      <c s="24" t="s">
        <v>451</v>
      </c>
      <c s="25" t="s">
        <v>39</v>
      </c>
      <c s="26">
        <v>1</v>
      </c>
      <c s="27">
        <v>0</v>
      </c>
      <c s="27">
        <f>ROUND(ROUND(H104,2)*ROUND(G104,3),2)</f>
      </c>
      <c r="O104">
        <f>(I104*21)/100</f>
      </c>
      <c t="s">
        <v>13</v>
      </c>
    </row>
    <row r="105" spans="1:5" ht="12.75">
      <c r="A105" s="28" t="s">
        <v>40</v>
      </c>
      <c r="E105" s="29" t="s">
        <v>37</v>
      </c>
    </row>
    <row r="106" spans="1:5" ht="12.75">
      <c r="A106" s="30" t="s">
        <v>42</v>
      </c>
      <c r="E106" s="31" t="s">
        <v>43</v>
      </c>
    </row>
    <row r="107" spans="1:5" ht="25.5">
      <c r="A107" t="s">
        <v>44</v>
      </c>
      <c r="E107" s="29" t="s">
        <v>444</v>
      </c>
    </row>
    <row r="108" spans="1:16" ht="12.75">
      <c r="A108" s="19" t="s">
        <v>35</v>
      </c>
      <c s="23" t="s">
        <v>170</v>
      </c>
      <c s="23" t="s">
        <v>452</v>
      </c>
      <c s="19" t="s">
        <v>37</v>
      </c>
      <c s="24" t="s">
        <v>453</v>
      </c>
      <c s="25" t="s">
        <v>66</v>
      </c>
      <c s="26">
        <v>20</v>
      </c>
      <c s="27">
        <v>0</v>
      </c>
      <c s="27">
        <f>ROUND(ROUND(H108,2)*ROUND(G108,3),2)</f>
      </c>
      <c r="O108">
        <f>(I108*21)/100</f>
      </c>
      <c t="s">
        <v>13</v>
      </c>
    </row>
    <row r="109" spans="1:5" ht="12.75">
      <c r="A109" s="28" t="s">
        <v>40</v>
      </c>
      <c r="E109" s="29" t="s">
        <v>414</v>
      </c>
    </row>
    <row r="110" spans="1:5" ht="12.75">
      <c r="A110" s="30" t="s">
        <v>42</v>
      </c>
      <c r="E110" s="31" t="s">
        <v>454</v>
      </c>
    </row>
    <row r="111" spans="1:5" ht="63.75">
      <c r="A111" t="s">
        <v>44</v>
      </c>
      <c r="E111" s="29" t="s">
        <v>447</v>
      </c>
    </row>
    <row r="112" spans="1:16" ht="12.75">
      <c r="A112" s="19" t="s">
        <v>35</v>
      </c>
      <c s="23" t="s">
        <v>175</v>
      </c>
      <c s="23" t="s">
        <v>455</v>
      </c>
      <c s="19" t="s">
        <v>37</v>
      </c>
      <c s="24" t="s">
        <v>456</v>
      </c>
      <c s="25" t="s">
        <v>66</v>
      </c>
      <c s="26">
        <v>20</v>
      </c>
      <c s="27">
        <v>0</v>
      </c>
      <c s="27">
        <f>ROUND(ROUND(H112,2)*ROUND(G112,3),2)</f>
      </c>
      <c r="O112">
        <f>(I112*21)/100</f>
      </c>
      <c t="s">
        <v>13</v>
      </c>
    </row>
    <row r="113" spans="1:5" ht="12.75">
      <c r="A113" s="28" t="s">
        <v>40</v>
      </c>
      <c r="E113" s="29" t="s">
        <v>37</v>
      </c>
    </row>
    <row r="114" spans="1:5" ht="12.75">
      <c r="A114" s="30" t="s">
        <v>42</v>
      </c>
      <c r="E114" s="31" t="s">
        <v>454</v>
      </c>
    </row>
    <row r="115" spans="1:5" ht="25.5">
      <c r="A115" t="s">
        <v>44</v>
      </c>
      <c r="E115" s="29" t="s">
        <v>440</v>
      </c>
    </row>
    <row r="116" spans="1:16" ht="12.75">
      <c r="A116" s="19" t="s">
        <v>35</v>
      </c>
      <c s="23" t="s">
        <v>211</v>
      </c>
      <c s="23" t="s">
        <v>457</v>
      </c>
      <c s="19" t="s">
        <v>421</v>
      </c>
      <c s="24" t="s">
        <v>458</v>
      </c>
      <c s="25" t="s">
        <v>39</v>
      </c>
      <c s="26">
        <v>1</v>
      </c>
      <c s="27">
        <v>0</v>
      </c>
      <c s="27">
        <f>ROUND(ROUND(H116,2)*ROUND(G116,3),2)</f>
      </c>
      <c r="O116">
        <f>(I116*21)/100</f>
      </c>
      <c t="s">
        <v>13</v>
      </c>
    </row>
    <row r="117" spans="1:5" ht="12.75">
      <c r="A117" s="28" t="s">
        <v>40</v>
      </c>
      <c r="E117" s="29" t="s">
        <v>37</v>
      </c>
    </row>
    <row r="118" spans="1:5" ht="12.75">
      <c r="A118" s="30" t="s">
        <v>42</v>
      </c>
      <c r="E118" s="31" t="s">
        <v>43</v>
      </c>
    </row>
    <row r="119" spans="1:5" ht="25.5">
      <c r="A119" t="s">
        <v>44</v>
      </c>
      <c r="E119" s="29" t="s">
        <v>444</v>
      </c>
    </row>
    <row r="120" spans="1:16" ht="25.5">
      <c r="A120" s="19" t="s">
        <v>35</v>
      </c>
      <c s="23" t="s">
        <v>182</v>
      </c>
      <c s="23" t="s">
        <v>459</v>
      </c>
      <c s="19" t="s">
        <v>37</v>
      </c>
      <c s="24" t="s">
        <v>460</v>
      </c>
      <c s="25" t="s">
        <v>66</v>
      </c>
      <c s="26">
        <v>58</v>
      </c>
      <c s="27">
        <v>0</v>
      </c>
      <c s="27">
        <f>ROUND(ROUND(H120,2)*ROUND(G120,3),2)</f>
      </c>
      <c r="O120">
        <f>(I120*21)/100</f>
      </c>
      <c t="s">
        <v>13</v>
      </c>
    </row>
    <row r="121" spans="1:5" ht="12.75">
      <c r="A121" s="28" t="s">
        <v>40</v>
      </c>
      <c r="E121" s="29" t="s">
        <v>414</v>
      </c>
    </row>
    <row r="122" spans="1:5" ht="76.5">
      <c r="A122" s="30" t="s">
        <v>42</v>
      </c>
      <c r="E122" s="31" t="s">
        <v>461</v>
      </c>
    </row>
    <row r="123" spans="1:5" ht="63.75">
      <c r="A123" t="s">
        <v>44</v>
      </c>
      <c r="E123" s="29" t="s">
        <v>447</v>
      </c>
    </row>
    <row r="124" spans="1:16" ht="12.75">
      <c r="A124" s="19" t="s">
        <v>35</v>
      </c>
      <c s="23" t="s">
        <v>188</v>
      </c>
      <c s="23" t="s">
        <v>462</v>
      </c>
      <c s="19" t="s">
        <v>37</v>
      </c>
      <c s="24" t="s">
        <v>463</v>
      </c>
      <c s="25" t="s">
        <v>66</v>
      </c>
      <c s="26">
        <v>58</v>
      </c>
      <c s="27">
        <v>0</v>
      </c>
      <c s="27">
        <f>ROUND(ROUND(H124,2)*ROUND(G124,3),2)</f>
      </c>
      <c r="O124">
        <f>(I124*21)/100</f>
      </c>
      <c t="s">
        <v>13</v>
      </c>
    </row>
    <row r="125" spans="1:5" ht="12.75">
      <c r="A125" s="28" t="s">
        <v>40</v>
      </c>
      <c r="E125" s="29" t="s">
        <v>37</v>
      </c>
    </row>
    <row r="126" spans="1:5" ht="76.5">
      <c r="A126" s="30" t="s">
        <v>42</v>
      </c>
      <c r="E126" s="31" t="s">
        <v>461</v>
      </c>
    </row>
    <row r="127" spans="1:5" ht="25.5">
      <c r="A127" t="s">
        <v>44</v>
      </c>
      <c r="E127" s="29" t="s">
        <v>440</v>
      </c>
    </row>
    <row r="128" spans="1:16" ht="12.75">
      <c r="A128" s="19" t="s">
        <v>35</v>
      </c>
      <c s="23" t="s">
        <v>217</v>
      </c>
      <c s="23" t="s">
        <v>464</v>
      </c>
      <c s="19" t="s">
        <v>421</v>
      </c>
      <c s="24" t="s">
        <v>465</v>
      </c>
      <c s="25" t="s">
        <v>39</v>
      </c>
      <c s="26">
        <v>1</v>
      </c>
      <c s="27">
        <v>0</v>
      </c>
      <c s="27">
        <f>ROUND(ROUND(H128,2)*ROUND(G128,3),2)</f>
      </c>
      <c r="O128">
        <f>(I128*21)/100</f>
      </c>
      <c t="s">
        <v>13</v>
      </c>
    </row>
    <row r="129" spans="1:5" ht="12.75">
      <c r="A129" s="28" t="s">
        <v>40</v>
      </c>
      <c r="E129" s="29" t="s">
        <v>37</v>
      </c>
    </row>
    <row r="130" spans="1:5" ht="12.75">
      <c r="A130" s="30" t="s">
        <v>42</v>
      </c>
      <c r="E130" s="31" t="s">
        <v>43</v>
      </c>
    </row>
    <row r="131" spans="1:5" ht="25.5">
      <c r="A131" t="s">
        <v>44</v>
      </c>
      <c r="E131" s="29" t="s">
        <v>444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